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20" yWindow="120" windowWidth="15180" windowHeight="8835" activeTab="3"/>
  </bookViews>
  <sheets>
    <sheet name="PEDIDO REEMBOLSO" sheetId="1" r:id="rId1"/>
    <sheet name="RESUMO PP" sheetId="2" r:id="rId2"/>
    <sheet name="FINANCIAMENTO" sheetId="3" r:id="rId3"/>
    <sheet name="Despesas" sheetId="4" r:id="rId4"/>
    <sheet name="Lista" sheetId="5" state="hidden" r:id="rId5"/>
  </sheets>
  <externalReferences>
    <externalReference r:id="rId8"/>
  </externalReferences>
  <definedNames>
    <definedName name="_Despesas" localSheetId="4">'Lista'!$A$2:$A$13</definedName>
    <definedName name="_xlfn.SUMIFS" hidden="1">#NAME?</definedName>
    <definedName name="acção">'[1]Listas'!$J$14:$J$16</definedName>
    <definedName name="âmbito">'Lista'!$K$2:$K$5</definedName>
    <definedName name="_xlnm.Print_Area" localSheetId="3">'Despesas'!$A$1:$N$126</definedName>
    <definedName name="cae">'[1]Listas2'!$A$3:$A$852</definedName>
    <definedName name="cae2">'[1]Listas2'!$A$3:$A$852</definedName>
    <definedName name="cjuridica">'[1]Listas'!$J$3:$J$11</definedName>
    <definedName name="concelho">'Lista'!$E$2:$E$21</definedName>
    <definedName name="cpostal">'Lista'!$G$2:$G$24</definedName>
    <definedName name="despesas">'Lista'!$A$2:$A$13</definedName>
    <definedName name="Dossier">'[1]Listas'!$D$24:$D$25</definedName>
    <definedName name="ilhas" localSheetId="2">'[1]Listas'!$D$3:$D$12</definedName>
    <definedName name="ilhas">'Lista'!$C$2:$C$11</definedName>
    <definedName name="juridica">'Lista'!$I$2:$I$11</definedName>
    <definedName name="lcodpostal">'[1]Listas'!$H$3:$H$25</definedName>
    <definedName name="lconcelho">'[1]Listas'!$F$3:$F$22</definedName>
    <definedName name="llocalidade">'[1]Listas'!$L$3:$L$136</definedName>
    <definedName name="rubricas">'[1]Listas'!$F$32:$F$41</definedName>
    <definedName name="tblcae">'[1]Listas2'!$A$3:$B$852</definedName>
    <definedName name="_xlnm.Print_Titles" localSheetId="3">'Despesas'!$1:$14</definedName>
  </definedNames>
  <calcPr fullCalcOnLoad="1"/>
</workbook>
</file>

<file path=xl/comments3.xml><?xml version="1.0" encoding="utf-8"?>
<comments xmlns="http://schemas.openxmlformats.org/spreadsheetml/2006/main">
  <authors>
    <author>Carlos M. (DRTurismo)</author>
  </authors>
  <commentList>
    <comment ref="F4" authorId="0">
      <text>
        <r>
          <rPr>
            <sz val="8"/>
            <rFont val="Tahoma"/>
            <family val="2"/>
          </rPr>
          <t>Ano1 corresponde ao ano da 1.ª despesa
imputada ao projeto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<sst xmlns="http://schemas.openxmlformats.org/spreadsheetml/2006/main" count="274" uniqueCount="223">
  <si>
    <t>Data</t>
  </si>
  <si>
    <t>Data:</t>
  </si>
  <si>
    <t>Fornecedor</t>
  </si>
  <si>
    <t>Documento de Despesa</t>
  </si>
  <si>
    <t>Documento de Quitação</t>
  </si>
  <si>
    <t>Nome</t>
  </si>
  <si>
    <t>Tipo</t>
  </si>
  <si>
    <t>Nº</t>
  </si>
  <si>
    <t>TOTAL</t>
  </si>
  <si>
    <t>REGIÃO AUTÓNOMA DOS AÇORES</t>
  </si>
  <si>
    <t>Rubricas</t>
  </si>
  <si>
    <t>Nº Contrib.</t>
  </si>
  <si>
    <t>Data última alteração</t>
  </si>
  <si>
    <t>3. Mailings</t>
  </si>
  <si>
    <t>5. Contratação de Agentes Promotores</t>
  </si>
  <si>
    <t>8. Criação e registo de marcas promocionais</t>
  </si>
  <si>
    <t>NE Despesas não elegíveis</t>
  </si>
  <si>
    <t>9. Outras despesas afetas ao projeto</t>
  </si>
  <si>
    <t>1. Campanhas publicitárias</t>
  </si>
  <si>
    <t>2. Conceção e produção de peças promocionais</t>
  </si>
  <si>
    <t>6. Conceção e locação de espaços em feiras turísticas</t>
  </si>
  <si>
    <t>7. Aquisição e locação de equipamentos indispensáveis à realização das ações</t>
  </si>
  <si>
    <t>4. Transporte e estadas de Agentes Promotores</t>
  </si>
  <si>
    <t>DIREÇÃO REGIONAL DO TURISMO</t>
  </si>
  <si>
    <t>10. Elaboração do Projeto</t>
  </si>
  <si>
    <t>Fluxo Financeiro</t>
  </si>
  <si>
    <t>Registo Contabilístico</t>
  </si>
  <si>
    <t>Valor</t>
  </si>
  <si>
    <t>Despesa</t>
  </si>
  <si>
    <t>IDENTIFICAÇÃO DO PROMOTOR</t>
  </si>
  <si>
    <t>Nome ou Designação Social</t>
  </si>
  <si>
    <t>Morada  (Sede Social)</t>
  </si>
  <si>
    <t>Localidade</t>
  </si>
  <si>
    <t>Código Postal</t>
  </si>
  <si>
    <t>-</t>
  </si>
  <si>
    <t>Concelho</t>
  </si>
  <si>
    <t>Ilha</t>
  </si>
  <si>
    <t>Caracterização Jurídica</t>
  </si>
  <si>
    <t>IBAN</t>
  </si>
  <si>
    <t>Banco</t>
  </si>
  <si>
    <t>Pessoa a contatar</t>
  </si>
  <si>
    <t>E-mail</t>
  </si>
  <si>
    <t>Telefax</t>
  </si>
  <si>
    <t>Função</t>
  </si>
  <si>
    <t>Promotor:</t>
  </si>
  <si>
    <t>FORMULÁRIO  PROMOÇÃO TURÍSTICA - PEDIDO DE REEMBOLSO</t>
  </si>
  <si>
    <t>MODALIDADE</t>
  </si>
  <si>
    <t>x</t>
  </si>
  <si>
    <t>NÚMERO</t>
  </si>
  <si>
    <t>1.º Pedido Intercalar</t>
  </si>
  <si>
    <t>2.º Pedido Intercalar</t>
  </si>
  <si>
    <t>3.º Pedido Intercalar</t>
  </si>
  <si>
    <t>Pedido Final</t>
  </si>
  <si>
    <t>4.º Pedido Intercalar</t>
  </si>
  <si>
    <t>5.º Pedido Intercalar</t>
  </si>
  <si>
    <t>Taxa de incentivo aprovada</t>
  </si>
  <si>
    <t>F</t>
  </si>
  <si>
    <t>O representante legal da empresa</t>
  </si>
  <si>
    <t>RELATÓRIO DE EXECUÇÃO DO PROJETO</t>
  </si>
  <si>
    <t>n.º</t>
  </si>
  <si>
    <t>, responsável pela contabilidade da entidade promotora a seguir identificada com</t>
  </si>
  <si>
    <t>NIF/NIPC</t>
  </si>
  <si>
    <t>designada</t>
  </si>
  <si>
    <t xml:space="preserve">declara que as despesas a que respeitam os documentos constantes da lista anexa: 
1 - Correspondem a investimentos realizados no projeto de promoção turística, objeto do contrato de concessão de incentivos celebrado entre a Entidade Promotora e a Região Autónoma dos Açores;
2 - Encontram-se registados na contabilidade da Entidade Promotora.
</t>
  </si>
  <si>
    <r>
      <rPr>
        <vertAlign val="superscript"/>
        <sz val="9"/>
        <rFont val="Arial"/>
        <family val="2"/>
      </rPr>
      <t>1</t>
    </r>
  </si>
  <si>
    <t>assinatura/rubrica/vinheta</t>
  </si>
  <si>
    <t>RESUMO DO INVESTIMENTO REALIZADO</t>
  </si>
  <si>
    <t>4. Transporte e estadas de agentes promotores</t>
  </si>
  <si>
    <t>5. Contratação de agentes promotores</t>
  </si>
  <si>
    <t>Total despesas</t>
  </si>
  <si>
    <t>Realizado (EUR)</t>
  </si>
  <si>
    <t xml:space="preserve">PEDIDO DE REEMBOLSO </t>
  </si>
  <si>
    <t>CANDIDATURA DE PROMOÇÃO TURÍSTICA</t>
  </si>
  <si>
    <t>DESPESAS REALIZADAS</t>
  </si>
  <si>
    <t>81-9-259 /</t>
  </si>
  <si>
    <t xml:space="preserve">Candidatura </t>
  </si>
  <si>
    <t>Designação do Projeto</t>
  </si>
  <si>
    <t xml:space="preserve">Data </t>
  </si>
  <si>
    <t xml:space="preserve">Projeto </t>
  </si>
  <si>
    <t xml:space="preserve">Promotor </t>
  </si>
  <si>
    <t xml:space="preserve">Designação </t>
  </si>
  <si>
    <r>
      <t xml:space="preserve">Unidade Monetária: </t>
    </r>
    <r>
      <rPr>
        <b/>
        <sz val="10"/>
        <rFont val="Arial"/>
        <family val="2"/>
      </rPr>
      <t>EUR</t>
    </r>
  </si>
  <si>
    <t>N.º</t>
  </si>
  <si>
    <t>Nº DD</t>
  </si>
  <si>
    <t>Nº DQ</t>
  </si>
  <si>
    <r>
      <rPr>
        <b/>
        <sz val="6"/>
        <rFont val="Arial"/>
        <family val="2"/>
      </rPr>
      <t xml:space="preserve">Data - </t>
    </r>
    <r>
      <rPr>
        <sz val="6"/>
        <rFont val="Arial"/>
        <family val="2"/>
      </rPr>
      <t>corresponde à data do documento de despesa. Não pode ser anterior à data da candidatura, salvo exceções previstas na legislação Competir+.</t>
    </r>
  </si>
  <si>
    <r>
      <rPr>
        <b/>
        <sz val="6"/>
        <rFont val="Arial"/>
        <family val="2"/>
      </rPr>
      <t xml:space="preserve">N.º </t>
    </r>
    <r>
      <rPr>
        <sz val="6"/>
        <rFont val="Arial"/>
        <family val="2"/>
      </rPr>
      <t xml:space="preserve"> - corresponde ao número de ordem colocado no canto superior direito dos originais das faturas, exemplo: CPV001 (significa comprovante de despesa n.º 1).</t>
    </r>
  </si>
  <si>
    <r>
      <rPr>
        <b/>
        <sz val="6"/>
        <rFont val="Arial"/>
        <family val="2"/>
      </rPr>
      <t>Nº Contrib.</t>
    </r>
    <r>
      <rPr>
        <sz val="6"/>
        <rFont val="Arial"/>
        <family val="2"/>
      </rPr>
      <t xml:space="preserve"> - corresponde ao NIF/NIPC ou VAT No. do Fornecedor ou prestador de serviços.</t>
    </r>
  </si>
  <si>
    <r>
      <rPr>
        <b/>
        <sz val="6"/>
        <rFont val="Arial"/>
        <family val="2"/>
      </rPr>
      <t>Nome</t>
    </r>
    <r>
      <rPr>
        <sz val="6"/>
        <rFont val="Arial"/>
        <family val="2"/>
      </rPr>
      <t xml:space="preserve"> - Designação da empresa que emitiu a fatura.</t>
    </r>
  </si>
  <si>
    <r>
      <rPr>
        <b/>
        <sz val="6"/>
        <rFont val="Arial"/>
        <family val="2"/>
      </rPr>
      <t xml:space="preserve">Nº DD - </t>
    </r>
    <r>
      <rPr>
        <sz val="6"/>
        <rFont val="Arial"/>
        <family val="2"/>
      </rPr>
      <t xml:space="preserve">corresponde ao número da fatura ou documento equivalente. </t>
    </r>
    <r>
      <rPr>
        <b/>
        <sz val="6"/>
        <rFont val="Arial"/>
        <family val="2"/>
      </rPr>
      <t>N.º DQ</t>
    </r>
    <r>
      <rPr>
        <sz val="6"/>
        <rFont val="Arial"/>
        <family val="2"/>
      </rPr>
      <t xml:space="preserve"> - número do documento de quitação comprovante do pagamento da despesa.</t>
    </r>
  </si>
  <si>
    <t>FORM 1/3</t>
  </si>
  <si>
    <t>Rub. Desp.</t>
  </si>
  <si>
    <r>
      <rPr>
        <b/>
        <sz val="6"/>
        <rFont val="Arial"/>
        <family val="2"/>
      </rPr>
      <t>Rub. Desp</t>
    </r>
    <r>
      <rPr>
        <sz val="6"/>
        <rFont val="Arial"/>
        <family val="2"/>
      </rPr>
      <t>. -  Conforme a classificação utilizada no mapa  de Classificação das Despesas do Investimento aprovado.</t>
    </r>
  </si>
  <si>
    <t>Incentivo Aprovado</t>
  </si>
  <si>
    <t>Despesa realizada neste pedido</t>
  </si>
  <si>
    <t>Incentivo já recebido</t>
  </si>
  <si>
    <t>Incentivo referente a este pedido</t>
  </si>
  <si>
    <t>Saldo remanescente</t>
  </si>
  <si>
    <t>Sociedade anónima</t>
  </si>
  <si>
    <t>Corvo</t>
  </si>
  <si>
    <t>Angra do Heroísmo</t>
  </si>
  <si>
    <t>P. Delgada</t>
  </si>
  <si>
    <t>Sociedade por quotas</t>
  </si>
  <si>
    <t>Faial</t>
  </si>
  <si>
    <t>Calheta</t>
  </si>
  <si>
    <t>Fenais da Luz</t>
  </si>
  <si>
    <t>Sociedade em comandita</t>
  </si>
  <si>
    <t>Flores</t>
  </si>
  <si>
    <t>Lagoa (S. Miguel)</t>
  </si>
  <si>
    <t>Sociedade unipessoal p/ quotas</t>
  </si>
  <si>
    <t>Graciosa</t>
  </si>
  <si>
    <t>Horta</t>
  </si>
  <si>
    <t>Vila do Porto</t>
  </si>
  <si>
    <t>Sociedade em nome colectivo</t>
  </si>
  <si>
    <t>Pico</t>
  </si>
  <si>
    <t>Lagoa</t>
  </si>
  <si>
    <t>Ribeira Grande</t>
  </si>
  <si>
    <t>Cooperativas</t>
  </si>
  <si>
    <t>S. Jorge</t>
  </si>
  <si>
    <t>Lajes das Flores</t>
  </si>
  <si>
    <t>Nordeste</t>
  </si>
  <si>
    <t>Agrup. Complementar de empresas</t>
  </si>
  <si>
    <t>S. Miguel</t>
  </si>
  <si>
    <t>Lajes do Pico</t>
  </si>
  <si>
    <t>Povoação</t>
  </si>
  <si>
    <t>Estab. Individual de responsab. limitada</t>
  </si>
  <si>
    <t>Santa Maria</t>
  </si>
  <si>
    <t>Madalena</t>
  </si>
  <si>
    <t>Furnas</t>
  </si>
  <si>
    <t>Empresário em Nome Individual</t>
  </si>
  <si>
    <t>Terceira</t>
  </si>
  <si>
    <t>V. Franca do Campo</t>
  </si>
  <si>
    <t>Ponta Delgada</t>
  </si>
  <si>
    <t>Angra Heroísmo</t>
  </si>
  <si>
    <t>Praia da Vitória</t>
  </si>
  <si>
    <t>Regional</t>
  </si>
  <si>
    <t>Velas</t>
  </si>
  <si>
    <t>Nacional</t>
  </si>
  <si>
    <t>Calheta (S. Jorge)</t>
  </si>
  <si>
    <t>Internacional</t>
  </si>
  <si>
    <t>São Roque do Pico</t>
  </si>
  <si>
    <t>Topo (S. Jorge)</t>
  </si>
  <si>
    <t>Stª Cruz da Graciosa</t>
  </si>
  <si>
    <t>Stª Cruz das Flores</t>
  </si>
  <si>
    <t>Vila Franca do Campo</t>
  </si>
  <si>
    <t>Madalena (Pico)</t>
  </si>
  <si>
    <t>formulario v1</t>
  </si>
  <si>
    <t>ilhas</t>
  </si>
  <si>
    <t>despesas</t>
  </si>
  <si>
    <t>concelho</t>
  </si>
  <si>
    <t>cpostal</t>
  </si>
  <si>
    <t>juridica</t>
  </si>
  <si>
    <t>âmbito</t>
  </si>
  <si>
    <t>Âmbito do projeto</t>
  </si>
  <si>
    <t>Telefone</t>
  </si>
  <si>
    <r>
      <rPr>
        <b/>
        <sz val="6"/>
        <rFont val="Arial"/>
        <family val="2"/>
      </rPr>
      <t>N.º</t>
    </r>
    <r>
      <rPr>
        <sz val="6"/>
        <rFont val="Arial"/>
        <family val="2"/>
      </rPr>
      <t xml:space="preserve"> - número do cheque, ref.ª da trasnferência bancária, etc</t>
    </r>
  </si>
  <si>
    <r>
      <rPr>
        <b/>
        <sz val="6"/>
        <rFont val="Arial"/>
        <family val="2"/>
      </rPr>
      <t>Data do Fluxo Financeiro</t>
    </r>
    <r>
      <rPr>
        <sz val="6"/>
        <rFont val="Arial"/>
        <family val="2"/>
      </rPr>
      <t xml:space="preserve"> - data que consta do extrato bancário relativo ao pagamento da despesa.</t>
    </r>
  </si>
  <si>
    <r>
      <rPr>
        <b/>
        <sz val="6"/>
        <rFont val="Arial"/>
        <family val="2"/>
      </rPr>
      <t>Tipo de Fluxo Financeiro</t>
    </r>
    <r>
      <rPr>
        <sz val="6"/>
        <rFont val="Arial"/>
        <family val="2"/>
      </rPr>
      <t xml:space="preserve"> - </t>
    </r>
    <r>
      <rPr>
        <b/>
        <sz val="6"/>
        <rFont val="Arial"/>
        <family val="2"/>
      </rPr>
      <t>TRF</t>
    </r>
    <r>
      <rPr>
        <sz val="6"/>
        <rFont val="Arial"/>
        <family val="2"/>
      </rPr>
      <t xml:space="preserve"> (transferência bancária),</t>
    </r>
    <r>
      <rPr>
        <b/>
        <sz val="6"/>
        <rFont val="Arial"/>
        <family val="2"/>
      </rPr>
      <t xml:space="preserve"> CHQ</t>
    </r>
    <r>
      <rPr>
        <sz val="6"/>
        <rFont val="Arial"/>
        <family val="2"/>
      </rPr>
      <t xml:space="preserve"> (cheque), </t>
    </r>
    <r>
      <rPr>
        <b/>
        <sz val="6"/>
        <rFont val="Arial"/>
        <family val="2"/>
      </rPr>
      <t>MB</t>
    </r>
    <r>
      <rPr>
        <sz val="6"/>
        <rFont val="Arial"/>
        <family val="2"/>
      </rPr>
      <t xml:space="preserve"> (multibanco), </t>
    </r>
    <r>
      <rPr>
        <b/>
        <sz val="6"/>
        <rFont val="Arial"/>
        <family val="2"/>
      </rPr>
      <t>CC</t>
    </r>
    <r>
      <rPr>
        <sz val="6"/>
        <rFont val="Arial"/>
        <family val="2"/>
      </rPr>
      <t xml:space="preserve"> (cartão de crédito), </t>
    </r>
    <r>
      <rPr>
        <b/>
        <sz val="6"/>
        <rFont val="Arial"/>
        <family val="2"/>
      </rPr>
      <t>DD</t>
    </r>
    <r>
      <rPr>
        <sz val="6"/>
        <rFont val="Arial"/>
        <family val="2"/>
      </rPr>
      <t xml:space="preserve"> (débito direto), </t>
    </r>
    <r>
      <rPr>
        <b/>
        <sz val="6"/>
        <rFont val="Arial"/>
        <family val="2"/>
      </rPr>
      <t>DN</t>
    </r>
    <r>
      <rPr>
        <sz val="6"/>
        <rFont val="Arial"/>
        <family val="2"/>
      </rPr>
      <t xml:space="preserve"> (depósito em numerário que identifique o destinatário),</t>
    </r>
    <r>
      <rPr>
        <b/>
        <sz val="6"/>
        <rFont val="Arial"/>
        <family val="2"/>
      </rPr>
      <t>NUM</t>
    </r>
    <r>
      <rPr>
        <sz val="6"/>
        <rFont val="Arial"/>
        <family val="2"/>
      </rPr>
      <t xml:space="preserve"> (numerário)</t>
    </r>
  </si>
  <si>
    <r>
      <t>Registo contabilístico da</t>
    </r>
    <r>
      <rPr>
        <b/>
        <sz val="6"/>
        <rFont val="Arial"/>
        <family val="2"/>
      </rPr>
      <t xml:space="preserve"> Despesa</t>
    </r>
    <r>
      <rPr>
        <sz val="6"/>
        <rFont val="Arial"/>
        <family val="2"/>
      </rPr>
      <t xml:space="preserve"> - corresponde ao n.º de conta SNC onde foi debitada a despesa</t>
    </r>
  </si>
  <si>
    <r>
      <t xml:space="preserve">Registo contabilístico do pagamento ao </t>
    </r>
    <r>
      <rPr>
        <b/>
        <sz val="6"/>
        <rFont val="Arial"/>
        <family val="2"/>
      </rPr>
      <t>Fornecedor</t>
    </r>
    <r>
      <rPr>
        <sz val="6"/>
        <rFont val="Arial"/>
        <family val="2"/>
      </rPr>
      <t xml:space="preserve"> - corresponde ao n.º de conta SNC onde foi debitada o pagamento ao fornecedor</t>
    </r>
  </si>
  <si>
    <r>
      <t xml:space="preserve">Valor </t>
    </r>
    <r>
      <rPr>
        <sz val="8"/>
        <rFont val="Arial"/>
        <family val="2"/>
      </rPr>
      <t>1</t>
    </r>
  </si>
  <si>
    <r>
      <t xml:space="preserve">Valor </t>
    </r>
    <r>
      <rPr>
        <sz val="8"/>
        <rFont val="Arial"/>
        <family val="2"/>
      </rPr>
      <t>2</t>
    </r>
  </si>
  <si>
    <t>Solicito o pagamento referido e declaro que os documentos justificativos deste pagamento, indicados em lista anexa, se referem a despesas realizadas no âmbito do investimento aprovado e que não correspondem a alterações do projeto nem a trabalhos fora da sua caracterização. O presente formulário será remetido por e-mail, acompanhado das digitalizações dos originais das faturas, após ter sido aposto o carimbo do Incentivo à Promoção Turística Competir+.</t>
  </si>
  <si>
    <r>
      <rPr>
        <b/>
        <sz val="6"/>
        <rFont val="Arial"/>
        <family val="2"/>
      </rPr>
      <t>Tipo</t>
    </r>
    <r>
      <rPr>
        <sz val="6"/>
        <rFont val="Arial"/>
        <family val="2"/>
      </rPr>
      <t xml:space="preserve"> - Documento de despesa: </t>
    </r>
    <r>
      <rPr>
        <b/>
        <sz val="6"/>
        <rFont val="Arial"/>
        <family val="2"/>
      </rPr>
      <t>FT</t>
    </r>
    <r>
      <rPr>
        <sz val="6"/>
        <rFont val="Arial"/>
        <family val="2"/>
      </rPr>
      <t xml:space="preserve"> (Fatura), </t>
    </r>
    <r>
      <rPr>
        <b/>
        <sz val="6"/>
        <rFont val="Arial"/>
        <family val="2"/>
      </rPr>
      <t>FR</t>
    </r>
    <r>
      <rPr>
        <sz val="6"/>
        <rFont val="Arial"/>
        <family val="2"/>
      </rPr>
      <t xml:space="preserve"> (Fatura Recibo); Documento de Quitação: </t>
    </r>
    <r>
      <rPr>
        <b/>
        <sz val="6"/>
        <rFont val="Arial"/>
        <family val="2"/>
      </rPr>
      <t>FR</t>
    </r>
    <r>
      <rPr>
        <sz val="6"/>
        <rFont val="Arial"/>
        <family val="2"/>
      </rPr>
      <t xml:space="preserve"> (Fatura Recibo), </t>
    </r>
    <r>
      <rPr>
        <b/>
        <sz val="6"/>
        <rFont val="Arial"/>
        <family val="2"/>
      </rPr>
      <t>RC</t>
    </r>
    <r>
      <rPr>
        <sz val="6"/>
        <rFont val="Arial"/>
        <family val="2"/>
      </rPr>
      <t xml:space="preserve"> (Recibo),</t>
    </r>
    <r>
      <rPr>
        <b/>
        <sz val="6"/>
        <rFont val="Arial"/>
        <family val="2"/>
      </rPr>
      <t>MB</t>
    </r>
    <r>
      <rPr>
        <sz val="6"/>
        <rFont val="Arial"/>
        <family val="2"/>
      </rPr>
      <t xml:space="preserve"> (multibanco), </t>
    </r>
    <r>
      <rPr>
        <b/>
        <sz val="6"/>
        <rFont val="Arial"/>
        <family val="2"/>
      </rPr>
      <t>CC</t>
    </r>
    <r>
      <rPr>
        <sz val="6"/>
        <rFont val="Arial"/>
        <family val="2"/>
      </rPr>
      <t xml:space="preserve"> (cratão de crédito), </t>
    </r>
    <r>
      <rPr>
        <b/>
        <sz val="6"/>
        <rFont val="Arial"/>
        <family val="2"/>
      </rPr>
      <t>TRF</t>
    </r>
    <r>
      <rPr>
        <sz val="6"/>
        <rFont val="Arial"/>
        <family val="2"/>
      </rPr>
      <t xml:space="preserve"> (transferência  a bancária), </t>
    </r>
    <r>
      <rPr>
        <b/>
        <sz val="6"/>
        <rFont val="Arial"/>
        <family val="2"/>
      </rPr>
      <t xml:space="preserve">CHQ </t>
    </r>
    <r>
      <rPr>
        <sz val="6"/>
        <rFont val="Arial"/>
        <family val="2"/>
      </rPr>
      <t xml:space="preserve">(cheque), </t>
    </r>
    <r>
      <rPr>
        <b/>
        <sz val="6"/>
        <rFont val="Arial"/>
        <family val="2"/>
      </rPr>
      <t>DD</t>
    </r>
    <r>
      <rPr>
        <sz val="6"/>
        <rFont val="Arial"/>
        <family val="2"/>
      </rPr>
      <t xml:space="preserve"> (débito direto), </t>
    </r>
    <r>
      <rPr>
        <b/>
        <sz val="6"/>
        <rFont val="Arial"/>
        <family val="2"/>
      </rPr>
      <t>DN</t>
    </r>
    <r>
      <rPr>
        <sz val="6"/>
        <rFont val="Arial"/>
        <family val="2"/>
      </rPr>
      <t xml:space="preserve"> (depósito em numerário que identifica o destinatário), </t>
    </r>
    <r>
      <rPr>
        <b/>
        <sz val="6"/>
        <rFont val="Arial"/>
        <family val="2"/>
      </rPr>
      <t>NUM</t>
    </r>
    <r>
      <rPr>
        <sz val="6"/>
        <rFont val="Arial"/>
        <family val="2"/>
      </rPr>
      <t xml:space="preserve"> (o pagamento em numerário por fatura tem por limite 200€. O total de pagamentos em numerário não pode exceder 5% do Investimento total aprovado), </t>
    </r>
    <r>
      <rPr>
        <b/>
        <sz val="6"/>
        <rFont val="Arial"/>
        <family val="2"/>
      </rPr>
      <t>EE</t>
    </r>
    <r>
      <rPr>
        <sz val="6"/>
        <rFont val="Arial"/>
        <family val="2"/>
      </rPr>
      <t xml:space="preserve"> (encontro de contas) *os encontros de contas em regra não são aceites para justificar o pagamento das despesas.*</t>
    </r>
  </si>
  <si>
    <r>
      <rPr>
        <b/>
        <sz val="6"/>
        <rFont val="Arial"/>
        <family val="2"/>
      </rPr>
      <t>Descrição</t>
    </r>
    <r>
      <rPr>
        <sz val="6"/>
        <rFont val="Arial"/>
        <family val="2"/>
      </rPr>
      <t xml:space="preserve"> - Resumo da despesa constante da descrição da fatura.</t>
    </r>
  </si>
  <si>
    <t>NISS</t>
  </si>
  <si>
    <t>Data de candidatura</t>
  </si>
  <si>
    <t>Data de Candidatura</t>
  </si>
  <si>
    <t>existem faturas anteriores à candidatura</t>
  </si>
  <si>
    <r>
      <t>confirme que preencheu a coluna</t>
    </r>
    <r>
      <rPr>
        <b/>
        <i/>
        <sz val="10"/>
        <color indexed="9"/>
        <rFont val="Arial"/>
        <family val="2"/>
      </rPr>
      <t xml:space="preserve"> "Valor </t>
    </r>
    <r>
      <rPr>
        <b/>
        <i/>
        <sz val="8"/>
        <color indexed="9"/>
        <rFont val="Arial"/>
        <family val="2"/>
      </rPr>
      <t>2"</t>
    </r>
  </si>
  <si>
    <r>
      <rPr>
        <b/>
        <sz val="6"/>
        <rFont val="Arial"/>
        <family val="2"/>
      </rPr>
      <t>Data do Registo Contabilístico</t>
    </r>
    <r>
      <rPr>
        <sz val="6"/>
        <rFont val="Arial"/>
        <family val="2"/>
      </rPr>
      <t xml:space="preserve"> - corresponde à data do registo constante do extrato contabilístico.</t>
    </r>
  </si>
  <si>
    <t>DADOS DO PEDIDO DE PAGAMENTO</t>
  </si>
  <si>
    <t>Rúbricas</t>
  </si>
  <si>
    <t>%</t>
  </si>
  <si>
    <t>Capitais Próprios (1)</t>
  </si>
  <si>
    <t>Capital</t>
  </si>
  <si>
    <t>Outros instrumentos de capital próprio</t>
  </si>
  <si>
    <t>Autofinanciamento (2)</t>
  </si>
  <si>
    <t>Outros (3)</t>
  </si>
  <si>
    <t>Capitais Alheios</t>
  </si>
  <si>
    <t>Dívidas a Instituições de Crédito</t>
  </si>
  <si>
    <t>Empréstimos Obrigacionistas</t>
  </si>
  <si>
    <t>Dívidas a Sócios/Acionistas</t>
  </si>
  <si>
    <t>Fornecedores de Imobilizado</t>
  </si>
  <si>
    <t>Locação Financeira</t>
  </si>
  <si>
    <t>Incentivo Não Reembolsável (INR)</t>
  </si>
  <si>
    <t>Outro apoio financeiro público</t>
  </si>
  <si>
    <t>FINANCIAMENTO TOTAL</t>
  </si>
  <si>
    <t>INVESTIMENTO TOTAL</t>
  </si>
  <si>
    <t>Corrigir Estrutura de Financiamento. O Financiamento Total deverá ser igual ao Investimento Total</t>
  </si>
  <si>
    <r>
      <rPr>
        <b/>
        <i/>
        <sz val="8"/>
        <rFont val="Arial"/>
        <family val="2"/>
      </rPr>
      <t>(1)</t>
    </r>
    <r>
      <rPr>
        <i/>
        <sz val="8"/>
        <rFont val="Arial"/>
        <family val="2"/>
      </rPr>
      <t xml:space="preserve"> Novos capitais/Fundos Próprios.</t>
    </r>
  </si>
  <si>
    <r>
      <rPr>
        <b/>
        <i/>
        <sz val="8"/>
        <rFont val="Arial"/>
        <family val="2"/>
      </rPr>
      <t>(2)</t>
    </r>
    <r>
      <rPr>
        <i/>
        <sz val="8"/>
        <rFont val="Arial"/>
        <family val="2"/>
      </rPr>
      <t xml:space="preserve"> Resultados Líquidos + Gastos/reversões de depreciação e de amortização + Imparidade de Investimentos Depreciáveis/Amortizáveis (perdas/reversões) + Imparidade de Inventários(perdas/reversões) + Imparidade de dívidas a receber (perdas/reversões) + Proviões (aumentos/reduções) + Imparidade de Investimentos Não Depreciáveis/amortizáveis (perdas/reversões) + Aumentos/reduções do Justo Valor. O autofinanciamento refere-se aos valores do ano pré projeto.</t>
    </r>
  </si>
  <si>
    <r>
      <rPr>
        <b/>
        <i/>
        <sz val="8"/>
        <rFont val="Arial"/>
        <family val="2"/>
      </rPr>
      <t>(3)</t>
    </r>
    <r>
      <rPr>
        <i/>
        <sz val="8"/>
        <rFont val="Arial"/>
        <family val="2"/>
      </rPr>
      <t xml:space="preserve"> Reafetação de valores do ativo sem reflexo no autofinanciamento.</t>
    </r>
  </si>
  <si>
    <t>Assegurar com Recursos Próprios pelo menos 25% de custos elegíveis</t>
  </si>
  <si>
    <t>[</t>
  </si>
  <si>
    <t>]</t>
  </si>
  <si>
    <t>Indicar a fonte de financiamento alternativa para o caso do incentivo a atribuir ser inferior ao previsto</t>
  </si>
  <si>
    <t>Descrição das Fontes de Financiamento</t>
  </si>
  <si>
    <t>FORM 1/4</t>
  </si>
  <si>
    <t>FORM 2/4</t>
  </si>
  <si>
    <t>FORM 3/4</t>
  </si>
  <si>
    <t>ANO 1</t>
  </si>
  <si>
    <t>ANO 2</t>
  </si>
  <si>
    <t>ANO 3</t>
  </si>
  <si>
    <t>Indique a MODALIDADE e o NÚMERO do pedido de pagamento</t>
  </si>
  <si>
    <t>PTAF</t>
  </si>
  <si>
    <t>PDV</t>
  </si>
  <si>
    <t>Pag. a título de adiantamento contra faturas</t>
  </si>
  <si>
    <t xml:space="preserve">Pag. contra a apresentação de despesa validada </t>
  </si>
  <si>
    <t>PSF</t>
  </si>
  <si>
    <t>Pag. Saldo Final</t>
  </si>
  <si>
    <t>Prencher com o valor referido no contrato de incentivo</t>
  </si>
  <si>
    <t>O valor mínimo dos pedidos de pagamento intercalares terá de corresponder a 10 % do investimento elegível do projeto.</t>
  </si>
  <si>
    <t>Preencher em função dos movimentos bancários relativos ao incentivo recebido em pagamentos precedentes.</t>
  </si>
  <si>
    <t>Eventos,</t>
  </si>
  <si>
    <t>Ações ou Feiras</t>
  </si>
  <si>
    <t>Descrição da fatura</t>
  </si>
  <si>
    <t>SECRETARIA REGIONAL DA ENERGIA, AMBIENTE E TURISMO</t>
  </si>
  <si>
    <t>V9</t>
  </si>
  <si>
    <t xml:space="preserve"> Identificação do Contabilista Certificado</t>
  </si>
  <si>
    <t>Contabilista Certificado</t>
  </si>
  <si>
    <r>
      <t xml:space="preserve">O Promotor autoriza consulta, da sua situação contributiva e tributária, à Direção Regional do Turismo: NIF </t>
    </r>
    <r>
      <rPr>
        <b/>
        <sz val="7"/>
        <rFont val="Arial"/>
        <family val="2"/>
      </rPr>
      <t>672 002 604</t>
    </r>
    <r>
      <rPr>
        <sz val="7"/>
        <rFont val="Arial"/>
        <family val="2"/>
      </rPr>
      <t xml:space="preserve"> e NISS: </t>
    </r>
    <r>
      <rPr>
        <b/>
        <sz val="7"/>
        <rFont val="Arial"/>
        <family val="2"/>
      </rPr>
      <t>200 213 283 90</t>
    </r>
  </si>
  <si>
    <r>
      <rPr>
        <b/>
        <sz val="6"/>
        <rFont val="Arial"/>
        <family val="2"/>
      </rPr>
      <t>Valor 1 e 2</t>
    </r>
    <r>
      <rPr>
        <sz val="6"/>
        <rFont val="Arial"/>
        <family val="2"/>
      </rPr>
      <t xml:space="preserve"> - Valor da despesa sem IVA, caso o promotor exerça o direito de dedução. Considerar o valor de acordo com o registo contabilístico do IVA da despesa.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</si>
</sst>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#,##0&quot;$&quot;;[Red]\-#,##0&quot;$&quot;"/>
    <numFmt numFmtId="181" formatCode="#,##0.00&quot;$&quot;;[Red]\-#,##0.00&quot;$&quot;"/>
    <numFmt numFmtId="182" formatCode="#,##0.0"/>
    <numFmt numFmtId="183" formatCode="yyyy;"/>
    <numFmt numFmtId="184" formatCode="#,##0&quot;$&quot;"/>
    <numFmt numFmtId="185" formatCode="#,##0.0;\(#,##0.0\)"/>
    <numFmt numFmtId="186" formatCode="d/mm/yy"/>
    <numFmt numFmtId="187" formatCode="&quot;, de &quot;dd\-mm\-yy&quot;, &quot;"/>
    <numFmt numFmtId="188" formatCode="dd\-mm\-yy"/>
    <numFmt numFmtId="189" formatCode="#,##0_);\(#,##0\)"/>
    <numFmt numFmtId="190" formatCode="#,##0.00_);\(#,##0.00\)"/>
    <numFmt numFmtId="191" formatCode="@*."/>
    <numFmt numFmtId="192" formatCode=";;;&quot;&quot;*."/>
    <numFmt numFmtId="193" formatCode="#,##0.00_)\€;[Red]\(#,##0.00\)\€"/>
    <numFmt numFmtId="194" formatCode="00"/>
    <numFmt numFmtId="195" formatCode="0.0%"/>
    <numFmt numFmtId="196" formatCode="#,##0[$€];[Red]\-#,##0[$€]"/>
    <numFmt numFmtId="197" formatCode="#,##0.00\ [$€-1];[Red]#,##0.00\ [$€-1]"/>
    <numFmt numFmtId="198" formatCode="#,##0.000_);\(#,##0.000\)"/>
    <numFmt numFmtId="199" formatCode="#,##0.00\ [$€-1];[Red]\-#,##0.00\ [$€-1]"/>
    <numFmt numFmtId="200" formatCode="#,##0;\-#,##0;&quot;&quot;"/>
    <numFmt numFmtId="201" formatCode="mmm/yyyy"/>
    <numFmt numFmtId="202" formatCode="#,##0.00_)&quot;€&quot;;\(#,##0.00\)&quot;€&quot;;&quot;-&quot;"/>
    <numFmt numFmtId="203" formatCode="#,##0.000\ [$€-1];[Red]\-#,##0.000\ [$€-1]"/>
    <numFmt numFmtId="204" formatCode="#,##0.0000\ [$€-1];[Red]\-#,##0.0000\ [$€-1]"/>
    <numFmt numFmtId="205" formatCode="#,##0.0&quot;$&quot;;[Red]\-#,##0.0&quot;$&quot;"/>
    <numFmt numFmtId="206" formatCode="#,##0.00\ [$€-1];[Red]#,##0.00\ [$€-1];&quot;&quot;"/>
    <numFmt numFmtId="207" formatCode="#,##0.00\ [$€-1]_);[Red]\(#,##0.00\ [$€-1]\)"/>
    <numFmt numFmtId="208" formatCode="#,##0.00\ [$€-1]_);[Red]\(#,##0.00\ [$€-1]\);&quot;&quot;"/>
    <numFmt numFmtId="209" formatCode="#,##0.00\ [$€-1]_);[Red]\(#,##0.00\ [$€-1]\);&quot;-&quot;"/>
    <numFmt numFmtId="210" formatCode="&quot;&quot;;@"/>
    <numFmt numFmtId="211" formatCode="_ * #,##0.00_)&quot;€&quot;;_ * \(#,##0.00\)&quot;€&quot;\ ;\-;_ @_ "/>
    <numFmt numFmtId="212" formatCode="_ * #,##0.00_)&quot;€&quot;;_ * \(#,##0.00\)&quot;€&quot;;\-;_ @_ "/>
    <numFmt numFmtId="213" formatCode="0.0000"/>
    <numFmt numFmtId="214" formatCode="[$-816]dddd\,\ d&quot; de &quot;mmmm&quot; de &quot;yyyy"/>
    <numFmt numFmtId="215" formatCode="_-* #,##0.00\ [$€-816]_-;\-* #,##0.00\ [$€-816]_-;_-* &quot;-&quot;??\ [$€-816]_-;_-@_-"/>
    <numFmt numFmtId="216" formatCode="[&lt;=999999999]###\ ###\ ###;\(###\)\ ###\ ###\ ###"/>
    <numFmt numFmtId="217" formatCode="&quot;Sim&quot;;&quot;Sim&quot;;&quot;Não&quot;"/>
    <numFmt numFmtId="218" formatCode="&quot;Verdadeiro&quot;;&quot;Verdadeiro&quot;;&quot;Falso&quot;"/>
    <numFmt numFmtId="219" formatCode="&quot;Activado&quot;;&quot;Activado&quot;;&quot;Desactivado&quot;"/>
    <numFmt numFmtId="220" formatCode="[$€-2]\ #,##0.00_);[Red]\([$€-2]\ #,##0.00\)"/>
    <numFmt numFmtId="221" formatCode="#,##0.00\ &quot;€&quot;"/>
    <numFmt numFmtId="222" formatCode="#,##0.0_);\(#,##0.0\)"/>
    <numFmt numFmtId="223" formatCode="[$-F400]h:mm:ss\ AM/PM"/>
  </numFmts>
  <fonts count="102">
    <font>
      <sz val="10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32"/>
      <name val="Geneva"/>
      <family val="0"/>
    </font>
    <font>
      <sz val="10"/>
      <color indexed="15"/>
      <name val="Geneva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10"/>
      <color indexed="9"/>
      <name val="Arial"/>
      <family val="2"/>
    </font>
    <font>
      <b/>
      <i/>
      <sz val="8"/>
      <color indexed="9"/>
      <name val="Arial"/>
      <family val="2"/>
    </font>
    <font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i/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i/>
      <sz val="10"/>
      <color indexed="26"/>
      <name val="Calibri"/>
      <family val="2"/>
    </font>
    <font>
      <i/>
      <sz val="10"/>
      <color indexed="9"/>
      <name val="Arial"/>
      <family val="2"/>
    </font>
    <font>
      <sz val="6"/>
      <color indexed="9"/>
      <name val="Calibri"/>
      <family val="2"/>
    </font>
    <font>
      <i/>
      <sz val="10"/>
      <color indexed="8"/>
      <name val="Arial"/>
      <family val="2"/>
    </font>
    <font>
      <b/>
      <sz val="11"/>
      <color indexed="26"/>
      <name val="Calibri"/>
      <family val="2"/>
    </font>
    <font>
      <sz val="8"/>
      <name val="Segoe UI"/>
      <family val="2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i/>
      <sz val="10"/>
      <color theme="0"/>
      <name val="Calibri"/>
      <family val="2"/>
    </font>
    <font>
      <b/>
      <i/>
      <sz val="10"/>
      <color theme="0"/>
      <name val="Calibri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i/>
      <sz val="10"/>
      <color theme="2"/>
      <name val="Calibri"/>
      <family val="2"/>
    </font>
    <font>
      <i/>
      <sz val="10"/>
      <color theme="0"/>
      <name val="Arial"/>
      <family val="2"/>
    </font>
    <font>
      <sz val="6"/>
      <color theme="0"/>
      <name val="Calibri"/>
      <family val="2"/>
    </font>
    <font>
      <i/>
      <sz val="10"/>
      <color rgb="FF000000"/>
      <name val="Arial"/>
      <family val="2"/>
    </font>
    <font>
      <b/>
      <sz val="11"/>
      <color theme="2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A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6AB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n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double">
        <color theme="0" tint="-0.24993999302387238"/>
      </left>
      <right>
        <color indexed="63"/>
      </right>
      <top style="thin"/>
      <bottom style="double">
        <color theme="0" tint="-0.24993999302387238"/>
      </bottom>
    </border>
    <border>
      <left>
        <color indexed="63"/>
      </left>
      <right>
        <color indexed="63"/>
      </right>
      <top style="thin"/>
      <bottom style="double">
        <color theme="0" tint="-0.24993999302387238"/>
      </bottom>
    </border>
    <border>
      <left style="double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>
        <color theme="0" tint="-0.24993999302387238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>
        <color indexed="63"/>
      </right>
      <top style="double">
        <color theme="0" tint="-0.2499399930238723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double"/>
      <right style="thin"/>
      <top style="hair"/>
      <bottom style="thin"/>
    </border>
    <border>
      <left style="medium"/>
      <right style="medium"/>
      <top style="hair"/>
      <bottom style="thin"/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>
        <color theme="0" tint="-0.24993999302387238"/>
      </left>
      <right>
        <color indexed="63"/>
      </right>
      <top style="dotted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dotted">
        <color theme="0" tint="-0.24993999302387238"/>
      </top>
      <bottom>
        <color indexed="63"/>
      </bottom>
    </border>
    <border>
      <left>
        <color indexed="63"/>
      </left>
      <right style="dotted">
        <color theme="0" tint="-0.24993999302387238"/>
      </right>
      <top style="dotted">
        <color theme="0" tint="-0.24993999302387238"/>
      </top>
      <bottom>
        <color indexed="63"/>
      </bottom>
    </border>
    <border>
      <left style="dotted">
        <color theme="0" tint="-0.24993999302387238"/>
      </left>
      <right>
        <color indexed="63"/>
      </right>
      <top>
        <color indexed="63"/>
      </top>
      <bottom style="dotted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24993999302387238"/>
      </bottom>
    </border>
    <border>
      <left>
        <color indexed="63"/>
      </left>
      <right style="dotted">
        <color theme="0" tint="-0.24993999302387238"/>
      </right>
      <top>
        <color indexed="63"/>
      </top>
      <bottom style="dotted">
        <color theme="0" tint="-0.24993999302387238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>
        <color theme="0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3999302387238"/>
      </left>
      <right>
        <color indexed="63"/>
      </right>
      <top style="thin"/>
      <bottom style="double">
        <color theme="0" tint="-0.24993999302387238"/>
      </bottom>
    </border>
    <border>
      <left>
        <color indexed="63"/>
      </left>
      <right style="double">
        <color theme="0" tint="-0.24993999302387238"/>
      </right>
      <top style="thin"/>
      <bottom style="double">
        <color theme="0" tint="-0.24993999302387238"/>
      </bottom>
    </border>
    <border>
      <left style="thin">
        <color theme="0" tint="-0.24993999302387238"/>
      </left>
      <right>
        <color indexed="63"/>
      </right>
      <top style="double">
        <color theme="0" tint="-0.24993999302387238"/>
      </top>
      <bottom style="thin"/>
    </border>
    <border>
      <left>
        <color indexed="63"/>
      </left>
      <right style="double">
        <color theme="0" tint="-0.24993999302387238"/>
      </right>
      <top style="double">
        <color theme="0" tint="-0.24993999302387238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double">
        <color theme="0" tint="-0.24993999302387238"/>
      </right>
      <top>
        <color indexed="63"/>
      </top>
      <bottom style="hair">
        <color theme="0" tint="-0.24993999302387238"/>
      </bottom>
    </border>
    <border>
      <left style="thin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double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0" tint="-0.24993999302387238"/>
      </left>
      <right>
        <color indexed="63"/>
      </right>
      <top style="hair">
        <color theme="0" tint="-0.24993999302387238"/>
      </top>
      <bottom style="thin"/>
    </border>
    <border>
      <left>
        <color indexed="63"/>
      </left>
      <right>
        <color indexed="63"/>
      </right>
      <top style="hair">
        <color theme="0" tint="-0.24993999302387238"/>
      </top>
      <bottom style="thin"/>
    </border>
    <border>
      <left>
        <color indexed="63"/>
      </left>
      <right style="double">
        <color theme="0" tint="-0.24993999302387238"/>
      </right>
      <top style="hair">
        <color theme="0" tint="-0.24993999302387238"/>
      </top>
      <bottom style="thin"/>
    </border>
    <border>
      <left style="double">
        <color theme="0" tint="-0.24993999302387238"/>
      </left>
      <right>
        <color indexed="63"/>
      </right>
      <top style="double">
        <color theme="0" tint="-0.24993999302387238"/>
      </top>
      <bottom style="thin"/>
    </border>
    <border>
      <left style="dotted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19" borderId="4" applyNumberFormat="0" applyAlignment="0" applyProtection="0"/>
    <xf numFmtId="0" fontId="74" fillId="0" borderId="5" applyNumberFormat="0" applyFill="0" applyAlignment="0" applyProtection="0"/>
    <xf numFmtId="3" fontId="4" fillId="0" borderId="0" applyFont="0" applyFill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4" applyNumberFormat="0" applyAlignment="0" applyProtection="0"/>
    <xf numFmtId="19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8" borderId="0" applyNumberFormat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6" applyNumberFormat="0" applyFont="0" applyAlignment="0" applyProtection="0"/>
    <xf numFmtId="10" fontId="7" fillId="0" borderId="0" applyFont="0" applyFill="0" applyBorder="0" applyAlignment="0" applyProtection="0"/>
    <xf numFmtId="10" fontId="8" fillId="0" borderId="7" applyBorder="0" applyProtection="0">
      <alignment/>
    </xf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19" borderId="8" applyNumberFormat="0" applyAlignment="0" applyProtection="0"/>
    <xf numFmtId="190" fontId="4" fillId="0" borderId="0" applyFont="0" applyFill="0" applyBorder="0" applyAlignment="0" applyProtection="0"/>
    <xf numFmtId="184" fontId="8" fillId="1" borderId="9" applyNumberFormat="0" applyBorder="0" applyAlignment="0">
      <protection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85" fillId="31" borderId="11" applyNumberFormat="0" applyAlignment="0" applyProtection="0"/>
    <xf numFmtId="189" fontId="4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60">
      <alignment/>
      <protection/>
    </xf>
    <xf numFmtId="14" fontId="0" fillId="0" borderId="0" xfId="60" applyNumberFormat="1">
      <alignment/>
      <protection/>
    </xf>
    <xf numFmtId="0" fontId="0" fillId="32" borderId="0" xfId="56" applyFill="1" applyBorder="1" applyProtection="1">
      <alignment/>
      <protection/>
    </xf>
    <xf numFmtId="0" fontId="0" fillId="32" borderId="0" xfId="56" applyFill="1" applyProtection="1">
      <alignment/>
      <protection/>
    </xf>
    <xf numFmtId="0" fontId="10" fillId="33" borderId="0" xfId="56" applyFont="1" applyFill="1" applyBorder="1" applyAlignment="1" applyProtection="1">
      <alignment vertical="center"/>
      <protection/>
    </xf>
    <xf numFmtId="0" fontId="86" fillId="33" borderId="0" xfId="56" applyFont="1" applyFill="1" applyBorder="1" applyAlignment="1" applyProtection="1">
      <alignment vertical="center"/>
      <protection/>
    </xf>
    <xf numFmtId="0" fontId="86" fillId="33" borderId="0" xfId="56" applyFont="1" applyFill="1" applyBorder="1" applyAlignment="1" applyProtection="1">
      <alignment horizontal="right" vertical="center"/>
      <protection/>
    </xf>
    <xf numFmtId="0" fontId="0" fillId="34" borderId="0" xfId="56" applyFill="1" applyProtection="1">
      <alignment/>
      <protection/>
    </xf>
    <xf numFmtId="0" fontId="0" fillId="34" borderId="0" xfId="56" applyFill="1" applyBorder="1" applyProtection="1">
      <alignment/>
      <protection/>
    </xf>
    <xf numFmtId="0" fontId="0" fillId="35" borderId="0" xfId="56" applyFill="1" applyBorder="1" applyProtection="1">
      <alignment/>
      <protection/>
    </xf>
    <xf numFmtId="0" fontId="0" fillId="35" borderId="0" xfId="56" applyFill="1" applyProtection="1">
      <alignment/>
      <protection/>
    </xf>
    <xf numFmtId="0" fontId="0" fillId="36" borderId="0" xfId="0" applyFill="1" applyAlignment="1" applyProtection="1">
      <alignment/>
      <protection/>
    </xf>
    <xf numFmtId="0" fontId="9" fillId="34" borderId="0" xfId="56" applyFont="1" applyFill="1" applyBorder="1" applyProtection="1">
      <alignment/>
      <protection/>
    </xf>
    <xf numFmtId="0" fontId="9" fillId="34" borderId="0" xfId="56" applyFont="1" applyFill="1" applyBorder="1" applyAlignment="1" applyProtection="1">
      <alignment/>
      <protection/>
    </xf>
    <xf numFmtId="0" fontId="9" fillId="34" borderId="0" xfId="56" applyFont="1" applyFill="1" applyBorder="1" applyAlignment="1" applyProtection="1">
      <alignment horizontal="right"/>
      <protection/>
    </xf>
    <xf numFmtId="0" fontId="0" fillId="34" borderId="0" xfId="56" applyFill="1" applyAlignment="1" applyProtection="1">
      <alignment horizontal="right"/>
      <protection/>
    </xf>
    <xf numFmtId="0" fontId="0" fillId="34" borderId="12" xfId="56" applyFill="1" applyBorder="1" applyProtection="1">
      <alignment/>
      <protection/>
    </xf>
    <xf numFmtId="0" fontId="0" fillId="34" borderId="13" xfId="56" applyFill="1" applyBorder="1" applyProtection="1">
      <alignment/>
      <protection/>
    </xf>
    <xf numFmtId="0" fontId="0" fillId="34" borderId="14" xfId="56" applyFill="1" applyBorder="1" applyProtection="1">
      <alignment/>
      <protection/>
    </xf>
    <xf numFmtId="0" fontId="0" fillId="34" borderId="15" xfId="56" applyFill="1" applyBorder="1" applyProtection="1">
      <alignment/>
      <protection/>
    </xf>
    <xf numFmtId="0" fontId="0" fillId="34" borderId="16" xfId="56" applyFill="1" applyBorder="1" applyProtection="1">
      <alignment/>
      <protection/>
    </xf>
    <xf numFmtId="0" fontId="0" fillId="32" borderId="0" xfId="56" applyFill="1" applyBorder="1" applyAlignment="1" applyProtection="1">
      <alignment vertical="center" wrapText="1"/>
      <protection/>
    </xf>
    <xf numFmtId="0" fontId="87" fillId="34" borderId="0" xfId="56" applyFont="1" applyFill="1" applyBorder="1" applyProtection="1">
      <alignment/>
      <protection/>
    </xf>
    <xf numFmtId="0" fontId="15" fillId="34" borderId="0" xfId="56" applyFont="1" applyFill="1" applyBorder="1" applyAlignment="1" applyProtection="1">
      <alignment vertical="center" wrapText="1"/>
      <protection/>
    </xf>
    <xf numFmtId="0" fontId="88" fillId="34" borderId="0" xfId="56" applyFont="1" applyFill="1" applyBorder="1" applyAlignment="1" applyProtection="1">
      <alignment vertical="center" wrapText="1"/>
      <protection/>
    </xf>
    <xf numFmtId="0" fontId="9" fillId="34" borderId="0" xfId="56" applyFont="1" applyFill="1" applyBorder="1" applyAlignment="1" applyProtection="1">
      <alignment vertical="center"/>
      <protection/>
    </xf>
    <xf numFmtId="0" fontId="9" fillId="34" borderId="17" xfId="56" applyFont="1" applyFill="1" applyBorder="1" applyAlignment="1" applyProtection="1">
      <alignment/>
      <protection/>
    </xf>
    <xf numFmtId="0" fontId="9" fillId="34" borderId="0" xfId="56" applyFont="1" applyFill="1" applyBorder="1" applyAlignment="1" applyProtection="1">
      <alignment horizontal="right" vertical="center"/>
      <protection/>
    </xf>
    <xf numFmtId="0" fontId="9" fillId="32" borderId="0" xfId="56" applyFont="1" applyFill="1" applyProtection="1">
      <alignment/>
      <protection/>
    </xf>
    <xf numFmtId="0" fontId="0" fillId="32" borderId="0" xfId="56" applyFill="1" applyAlignment="1" applyProtection="1">
      <alignment horizontal="left"/>
      <protection/>
    </xf>
    <xf numFmtId="0" fontId="12" fillId="34" borderId="0" xfId="56" applyFont="1" applyFill="1" applyBorder="1" applyProtection="1">
      <alignment/>
      <protection/>
    </xf>
    <xf numFmtId="49" fontId="9" fillId="34" borderId="0" xfId="56" applyNumberFormat="1" applyFont="1" applyFill="1" applyBorder="1" applyAlignment="1" applyProtection="1">
      <alignment horizontal="center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0" fillId="34" borderId="18" xfId="56" applyFill="1" applyBorder="1" applyProtection="1">
      <alignment/>
      <protection/>
    </xf>
    <xf numFmtId="0" fontId="0" fillId="34" borderId="19" xfId="56" applyFill="1" applyBorder="1" applyProtection="1">
      <alignment/>
      <protection/>
    </xf>
    <xf numFmtId="0" fontId="0" fillId="34" borderId="20" xfId="56" applyFill="1" applyBorder="1" applyProtection="1">
      <alignment/>
      <protection/>
    </xf>
    <xf numFmtId="0" fontId="0" fillId="34" borderId="0" xfId="56" applyFill="1" applyAlignment="1" applyProtection="1">
      <alignment vertical="center"/>
      <protection/>
    </xf>
    <xf numFmtId="0" fontId="0" fillId="34" borderId="15" xfId="56" applyFill="1" applyBorder="1" applyAlignment="1" applyProtection="1">
      <alignment vertical="center"/>
      <protection/>
    </xf>
    <xf numFmtId="0" fontId="10" fillId="37" borderId="0" xfId="56" applyFont="1" applyFill="1" applyBorder="1" applyAlignment="1" applyProtection="1">
      <alignment vertical="center"/>
      <protection/>
    </xf>
    <xf numFmtId="0" fontId="0" fillId="37" borderId="0" xfId="56" applyFill="1" applyBorder="1" applyAlignment="1" applyProtection="1">
      <alignment vertical="center"/>
      <protection/>
    </xf>
    <xf numFmtId="0" fontId="0" fillId="34" borderId="16" xfId="56" applyFill="1" applyBorder="1" applyAlignment="1" applyProtection="1">
      <alignment vertical="center"/>
      <protection/>
    </xf>
    <xf numFmtId="0" fontId="0" fillId="32" borderId="0" xfId="56" applyFill="1" applyAlignment="1" applyProtection="1">
      <alignment vertical="center"/>
      <protection/>
    </xf>
    <xf numFmtId="0" fontId="89" fillId="38" borderId="0" xfId="56" applyFont="1" applyFill="1" applyBorder="1" applyAlignment="1" applyProtection="1">
      <alignment vertical="center"/>
      <protection/>
    </xf>
    <xf numFmtId="0" fontId="90" fillId="38" borderId="0" xfId="56" applyFont="1" applyFill="1" applyBorder="1" applyAlignment="1" applyProtection="1">
      <alignment vertical="center"/>
      <protection/>
    </xf>
    <xf numFmtId="0" fontId="89" fillId="0" borderId="0" xfId="56" applyFont="1" applyFill="1" applyBorder="1" applyAlignment="1" applyProtection="1">
      <alignment vertical="center"/>
      <protection/>
    </xf>
    <xf numFmtId="0" fontId="14" fillId="36" borderId="0" xfId="56" applyFont="1" applyFill="1" applyBorder="1" applyAlignment="1" applyProtection="1">
      <alignment horizontal="center" vertical="center"/>
      <protection/>
    </xf>
    <xf numFmtId="0" fontId="9" fillId="36" borderId="0" xfId="56" applyFont="1" applyFill="1" applyBorder="1" applyAlignment="1" applyProtection="1">
      <alignment horizontal="center" vertical="center"/>
      <protection/>
    </xf>
    <xf numFmtId="0" fontId="9" fillId="0" borderId="0" xfId="56" applyFont="1" applyFill="1" applyBorder="1" applyAlignment="1" applyProtection="1">
      <alignment horizontal="center" vertical="center"/>
      <protection/>
    </xf>
    <xf numFmtId="0" fontId="0" fillId="0" borderId="0" xfId="56" applyFill="1" applyBorder="1" applyAlignment="1" applyProtection="1">
      <alignment vertical="center"/>
      <protection/>
    </xf>
    <xf numFmtId="0" fontId="9" fillId="0" borderId="0" xfId="56" applyFont="1" applyFill="1" applyBorder="1" applyAlignment="1" applyProtection="1">
      <alignment vertical="center"/>
      <protection/>
    </xf>
    <xf numFmtId="0" fontId="9" fillId="0" borderId="0" xfId="56" applyFont="1" applyFill="1" applyBorder="1" applyAlignment="1" applyProtection="1">
      <alignment/>
      <protection/>
    </xf>
    <xf numFmtId="0" fontId="9" fillId="0" borderId="0" xfId="56" applyFont="1" applyFill="1" applyBorder="1" applyAlignment="1" applyProtection="1">
      <alignment horizontal="left" vertical="center"/>
      <protection/>
    </xf>
    <xf numFmtId="0" fontId="0" fillId="0" borderId="0" xfId="56" applyFill="1" applyBorder="1" applyAlignment="1" applyProtection="1">
      <alignment horizontal="left" vertical="center"/>
      <protection/>
    </xf>
    <xf numFmtId="0" fontId="9" fillId="0" borderId="0" xfId="56" applyFont="1" applyFill="1" applyBorder="1" applyAlignment="1" applyProtection="1">
      <alignment horizontal="left"/>
      <protection/>
    </xf>
    <xf numFmtId="0" fontId="90" fillId="38" borderId="0" xfId="56" applyFont="1" applyFill="1" applyBorder="1" applyAlignment="1" applyProtection="1">
      <alignment horizontal="right" vertical="center"/>
      <protection/>
    </xf>
    <xf numFmtId="0" fontId="0" fillId="38" borderId="0" xfId="56" applyFill="1" applyProtection="1">
      <alignment/>
      <protection/>
    </xf>
    <xf numFmtId="0" fontId="0" fillId="0" borderId="0" xfId="56" applyFill="1" applyProtection="1">
      <alignment/>
      <protection/>
    </xf>
    <xf numFmtId="0" fontId="91" fillId="0" borderId="0" xfId="56" applyFont="1" applyFill="1" applyBorder="1" applyAlignment="1" applyProtection="1">
      <alignment horizontal="left"/>
      <protection/>
    </xf>
    <xf numFmtId="0" fontId="92" fillId="0" borderId="0" xfId="56" applyFont="1" applyFill="1" applyBorder="1" applyAlignment="1" applyProtection="1">
      <alignment horizontal="left" vertical="center"/>
      <protection/>
    </xf>
    <xf numFmtId="0" fontId="93" fillId="0" borderId="0" xfId="56" applyFont="1" applyFill="1" applyBorder="1" applyAlignment="1" applyProtection="1">
      <alignment horizontal="left"/>
      <protection/>
    </xf>
    <xf numFmtId="0" fontId="92" fillId="0" borderId="0" xfId="56" applyFont="1" applyFill="1" applyBorder="1" applyAlignment="1" applyProtection="1">
      <alignment horizontal="left"/>
      <protection/>
    </xf>
    <xf numFmtId="0" fontId="0" fillId="32" borderId="0" xfId="56" applyFont="1" applyFill="1" applyProtection="1">
      <alignment/>
      <protection/>
    </xf>
    <xf numFmtId="0" fontId="87" fillId="34" borderId="0" xfId="56" applyFont="1" applyFill="1" applyProtection="1">
      <alignment/>
      <protection/>
    </xf>
    <xf numFmtId="0" fontId="9" fillId="36" borderId="21" xfId="56" applyFont="1" applyFill="1" applyBorder="1" applyAlignment="1" applyProtection="1">
      <alignment horizontal="center" vertical="center"/>
      <protection/>
    </xf>
    <xf numFmtId="0" fontId="91" fillId="36" borderId="0" xfId="56" applyFont="1" applyFill="1" applyBorder="1" applyAlignment="1" applyProtection="1">
      <alignment vertical="center"/>
      <protection/>
    </xf>
    <xf numFmtId="0" fontId="93" fillId="0" borderId="0" xfId="56" applyFont="1" applyFill="1" applyBorder="1" applyProtection="1">
      <alignment/>
      <protection/>
    </xf>
    <xf numFmtId="0" fontId="0" fillId="32" borderId="15" xfId="56" applyFill="1" applyBorder="1" applyProtection="1">
      <alignment/>
      <protection/>
    </xf>
    <xf numFmtId="0" fontId="0" fillId="32" borderId="16" xfId="56" applyFill="1" applyBorder="1" applyProtection="1">
      <alignment/>
      <protection/>
    </xf>
    <xf numFmtId="0" fontId="0" fillId="32" borderId="0" xfId="56" applyFont="1" applyFill="1" applyBorder="1" applyProtection="1">
      <alignment/>
      <protection/>
    </xf>
    <xf numFmtId="0" fontId="0" fillId="32" borderId="0" xfId="56" applyFont="1" applyFill="1" applyBorder="1" applyAlignment="1" applyProtection="1">
      <alignment horizontal="right"/>
      <protection/>
    </xf>
    <xf numFmtId="0" fontId="0" fillId="32" borderId="0" xfId="56" applyFill="1" applyBorder="1" applyAlignment="1" applyProtection="1">
      <alignment horizontal="right"/>
      <protection/>
    </xf>
    <xf numFmtId="0" fontId="0" fillId="32" borderId="19" xfId="56" applyFill="1" applyBorder="1" applyProtection="1">
      <alignment/>
      <protection/>
    </xf>
    <xf numFmtId="0" fontId="0" fillId="32" borderId="20" xfId="56" applyFill="1" applyBorder="1" applyProtection="1">
      <alignment/>
      <protection/>
    </xf>
    <xf numFmtId="0" fontId="0" fillId="34" borderId="16" xfId="56" applyFont="1" applyFill="1" applyBorder="1" applyAlignment="1" applyProtection="1">
      <alignment horizontal="right"/>
      <protection/>
    </xf>
    <xf numFmtId="0" fontId="0" fillId="0" borderId="0" xfId="56" applyFill="1" applyBorder="1" applyProtection="1">
      <alignment/>
      <protection/>
    </xf>
    <xf numFmtId="0" fontId="92" fillId="0" borderId="0" xfId="56" applyFont="1" applyFill="1" applyBorder="1" applyAlignment="1" applyProtection="1">
      <alignment vertical="center"/>
      <protection/>
    </xf>
    <xf numFmtId="3" fontId="9" fillId="0" borderId="0" xfId="56" applyNumberFormat="1" applyFont="1" applyFill="1" applyBorder="1" applyAlignment="1" applyProtection="1">
      <alignment horizontal="center" vertical="center"/>
      <protection locked="0"/>
    </xf>
    <xf numFmtId="0" fontId="0" fillId="0" borderId="0" xfId="56" applyFill="1" applyBorder="1" applyAlignment="1" applyProtection="1">
      <alignment/>
      <protection/>
    </xf>
    <xf numFmtId="0" fontId="15" fillId="0" borderId="0" xfId="56" applyFont="1" applyFill="1" applyBorder="1" applyAlignment="1" applyProtection="1">
      <alignment vertical="center"/>
      <protection/>
    </xf>
    <xf numFmtId="0" fontId="13" fillId="32" borderId="0" xfId="60" applyFont="1" applyFill="1" applyAlignment="1" quotePrefix="1">
      <alignment horizontal="right"/>
      <protection/>
    </xf>
    <xf numFmtId="0" fontId="0" fillId="0" borderId="0" xfId="56" applyFont="1" applyFill="1" applyBorder="1" applyAlignment="1" applyProtection="1">
      <alignment/>
      <protection/>
    </xf>
    <xf numFmtId="0" fontId="0" fillId="34" borderId="0" xfId="56" applyFont="1" applyFill="1" applyBorder="1" applyAlignment="1" applyProtection="1">
      <alignment horizontal="right"/>
      <protection/>
    </xf>
    <xf numFmtId="0" fontId="87" fillId="0" borderId="0" xfId="56" applyFont="1" applyFill="1" applyBorder="1" applyProtection="1">
      <alignment/>
      <protection/>
    </xf>
    <xf numFmtId="0" fontId="0" fillId="0" borderId="0" xfId="56" applyFont="1" applyFill="1" applyBorder="1" applyAlignment="1" applyProtection="1">
      <alignment horizontal="right"/>
      <protection/>
    </xf>
    <xf numFmtId="0" fontId="11" fillId="39" borderId="0" xfId="56" applyFont="1" applyFill="1" applyBorder="1" applyAlignment="1" applyProtection="1">
      <alignment horizontal="left" vertical="center"/>
      <protection/>
    </xf>
    <xf numFmtId="0" fontId="94" fillId="39" borderId="0" xfId="56" applyFont="1" applyFill="1" applyBorder="1" applyAlignment="1" applyProtection="1">
      <alignment horizontal="left" vertical="center"/>
      <protection/>
    </xf>
    <xf numFmtId="0" fontId="13" fillId="32" borderId="0" xfId="60" applyFont="1" applyFill="1" applyBorder="1" applyAlignment="1" quotePrefix="1">
      <alignment horizontal="right"/>
      <protection/>
    </xf>
    <xf numFmtId="0" fontId="0" fillId="34" borderId="0" xfId="56" applyFont="1" applyFill="1" applyBorder="1" applyProtection="1">
      <alignment/>
      <protection/>
    </xf>
    <xf numFmtId="3" fontId="9" fillId="35" borderId="0" xfId="56" applyNumberFormat="1" applyFont="1" applyFill="1" applyBorder="1" applyAlignment="1" applyProtection="1">
      <alignment vertical="center"/>
      <protection locked="0"/>
    </xf>
    <xf numFmtId="0" fontId="0" fillId="0" borderId="0" xfId="56" applyFill="1" applyBorder="1" applyAlignment="1" applyProtection="1">
      <alignment horizontal="left"/>
      <protection/>
    </xf>
    <xf numFmtId="0" fontId="0" fillId="0" borderId="22" xfId="56" applyFont="1" applyFill="1" applyBorder="1" applyAlignment="1" applyProtection="1">
      <alignment vertical="center"/>
      <protection/>
    </xf>
    <xf numFmtId="0" fontId="0" fillId="0" borderId="23" xfId="56" applyFont="1" applyFill="1" applyBorder="1" applyAlignment="1" applyProtection="1">
      <alignment vertical="center"/>
      <protection/>
    </xf>
    <xf numFmtId="0" fontId="0" fillId="0" borderId="24" xfId="56" applyFont="1" applyFill="1" applyBorder="1" applyAlignment="1" applyProtection="1">
      <alignment vertical="center"/>
      <protection/>
    </xf>
    <xf numFmtId="0" fontId="0" fillId="0" borderId="25" xfId="56" applyFont="1" applyFill="1" applyBorder="1" applyAlignment="1" applyProtection="1">
      <alignment vertical="center"/>
      <protection/>
    </xf>
    <xf numFmtId="0" fontId="0" fillId="0" borderId="26" xfId="56" applyFont="1" applyFill="1" applyBorder="1" applyAlignment="1" applyProtection="1">
      <alignment vertical="center"/>
      <protection/>
    </xf>
    <xf numFmtId="0" fontId="10" fillId="0" borderId="26" xfId="56" applyFont="1" applyFill="1" applyBorder="1" applyAlignment="1" applyProtection="1">
      <alignment vertical="center"/>
      <protection/>
    </xf>
    <xf numFmtId="0" fontId="0" fillId="34" borderId="0" xfId="56" applyFill="1" applyBorder="1" applyAlignment="1" applyProtection="1">
      <alignment horizontal="right"/>
      <protection/>
    </xf>
    <xf numFmtId="0" fontId="95" fillId="39" borderId="0" xfId="56" applyFont="1" applyFill="1" applyBorder="1" applyAlignment="1" applyProtection="1">
      <alignment vertical="center"/>
      <protection/>
    </xf>
    <xf numFmtId="0" fontId="95" fillId="39" borderId="0" xfId="56" applyFont="1" applyFill="1" applyBorder="1" applyAlignment="1" applyProtection="1">
      <alignment horizontal="left" vertical="center"/>
      <protection/>
    </xf>
    <xf numFmtId="0" fontId="10" fillId="39" borderId="0" xfId="56" applyFont="1" applyFill="1" applyBorder="1" applyAlignment="1" applyProtection="1">
      <alignment vertical="center"/>
      <protection/>
    </xf>
    <xf numFmtId="0" fontId="11" fillId="39" borderId="0" xfId="56" applyFont="1" applyFill="1" applyBorder="1" applyAlignment="1" applyProtection="1">
      <alignment horizontal="left" vertical="center"/>
      <protection locked="0"/>
    </xf>
    <xf numFmtId="0" fontId="11" fillId="39" borderId="0" xfId="56" applyFont="1" applyFill="1" applyBorder="1" applyAlignment="1" applyProtection="1">
      <alignment horizontal="right" vertical="center"/>
      <protection locked="0"/>
    </xf>
    <xf numFmtId="0" fontId="0" fillId="32" borderId="0" xfId="59" applyFont="1" applyFill="1">
      <alignment/>
      <protection/>
    </xf>
    <xf numFmtId="0" fontId="9" fillId="32" borderId="27" xfId="39" applyNumberFormat="1" applyFont="1" applyFill="1" applyBorder="1" applyAlignment="1" applyProtection="1">
      <alignment horizontal="center"/>
      <protection locked="0"/>
    </xf>
    <xf numFmtId="0" fontId="9" fillId="32" borderId="28" xfId="59" applyFont="1" applyFill="1" applyBorder="1" applyProtection="1">
      <alignment/>
      <protection locked="0"/>
    </xf>
    <xf numFmtId="0" fontId="9" fillId="32" borderId="29" xfId="59" applyFont="1" applyFill="1" applyBorder="1" applyProtection="1">
      <alignment/>
      <protection locked="0"/>
    </xf>
    <xf numFmtId="0" fontId="9" fillId="32" borderId="30" xfId="59" applyFont="1" applyFill="1" applyBorder="1" applyProtection="1">
      <alignment/>
      <protection locked="0"/>
    </xf>
    <xf numFmtId="0" fontId="9" fillId="32" borderId="31" xfId="59" applyFont="1" applyFill="1" applyBorder="1" applyProtection="1">
      <alignment/>
      <protection locked="0"/>
    </xf>
    <xf numFmtId="14" fontId="9" fillId="32" borderId="31" xfId="59" applyNumberFormat="1" applyFont="1" applyFill="1" applyBorder="1" applyProtection="1">
      <alignment/>
      <protection locked="0"/>
    </xf>
    <xf numFmtId="4" fontId="9" fillId="32" borderId="29" xfId="39" applyNumberFormat="1" applyFont="1" applyFill="1" applyBorder="1" applyAlignment="1" applyProtection="1">
      <alignment/>
      <protection locked="0"/>
    </xf>
    <xf numFmtId="0" fontId="9" fillId="32" borderId="32" xfId="59" applyFont="1" applyFill="1" applyBorder="1" applyProtection="1">
      <alignment/>
      <protection locked="0"/>
    </xf>
    <xf numFmtId="0" fontId="9" fillId="32" borderId="0" xfId="59" applyFont="1" applyFill="1" applyProtection="1">
      <alignment/>
      <protection locked="0"/>
    </xf>
    <xf numFmtId="0" fontId="9" fillId="32" borderId="33" xfId="39" applyNumberFormat="1" applyFont="1" applyFill="1" applyBorder="1" applyAlignment="1" applyProtection="1">
      <alignment horizontal="center"/>
      <protection locked="0"/>
    </xf>
    <xf numFmtId="0" fontId="9" fillId="32" borderId="34" xfId="59" applyFont="1" applyFill="1" applyBorder="1" applyProtection="1">
      <alignment/>
      <protection locked="0"/>
    </xf>
    <xf numFmtId="0" fontId="9" fillId="32" borderId="35" xfId="59" applyFont="1" applyFill="1" applyBorder="1" applyProtection="1">
      <alignment/>
      <protection locked="0"/>
    </xf>
    <xf numFmtId="0" fontId="9" fillId="32" borderId="36" xfId="59" applyFont="1" applyFill="1" applyBorder="1" applyProtection="1">
      <alignment/>
      <protection locked="0"/>
    </xf>
    <xf numFmtId="0" fontId="9" fillId="32" borderId="37" xfId="59" applyFont="1" applyFill="1" applyBorder="1" applyProtection="1">
      <alignment/>
      <protection locked="0"/>
    </xf>
    <xf numFmtId="14" fontId="9" fillId="32" borderId="37" xfId="59" applyNumberFormat="1" applyFont="1" applyFill="1" applyBorder="1" applyProtection="1">
      <alignment/>
      <protection locked="0"/>
    </xf>
    <xf numFmtId="4" fontId="9" fillId="32" borderId="35" xfId="39" applyNumberFormat="1" applyFont="1" applyFill="1" applyBorder="1" applyAlignment="1" applyProtection="1">
      <alignment/>
      <protection locked="0"/>
    </xf>
    <xf numFmtId="0" fontId="9" fillId="32" borderId="38" xfId="59" applyFont="1" applyFill="1" applyBorder="1" applyProtection="1">
      <alignment/>
      <protection locked="0"/>
    </xf>
    <xf numFmtId="0" fontId="9" fillId="32" borderId="39" xfId="59" applyFont="1" applyFill="1" applyBorder="1" applyProtection="1">
      <alignment/>
      <protection locked="0"/>
    </xf>
    <xf numFmtId="14" fontId="9" fillId="32" borderId="39" xfId="59" applyNumberFormat="1" applyFont="1" applyFill="1" applyBorder="1" applyProtection="1">
      <alignment/>
      <protection locked="0"/>
    </xf>
    <xf numFmtId="0" fontId="9" fillId="32" borderId="40" xfId="59" applyFont="1" applyFill="1" applyBorder="1" applyProtection="1">
      <alignment/>
      <protection locked="0"/>
    </xf>
    <xf numFmtId="0" fontId="18" fillId="32" borderId="0" xfId="59" applyFont="1" applyFill="1">
      <alignment/>
      <protection/>
    </xf>
    <xf numFmtId="0" fontId="17" fillId="32" borderId="0" xfId="59" applyFont="1" applyFill="1">
      <alignment/>
      <protection/>
    </xf>
    <xf numFmtId="0" fontId="17" fillId="32" borderId="0" xfId="59" applyFont="1" applyFill="1" applyAlignment="1">
      <alignment horizontal="left"/>
      <protection/>
    </xf>
    <xf numFmtId="0" fontId="17" fillId="32" borderId="0" xfId="59" applyFont="1" applyFill="1" applyBorder="1" applyAlignment="1">
      <alignment horizontal="left" vertical="center"/>
      <protection/>
    </xf>
    <xf numFmtId="0" fontId="0" fillId="40" borderId="0" xfId="59" applyFont="1" applyFill="1">
      <alignment/>
      <protection/>
    </xf>
    <xf numFmtId="0" fontId="18" fillId="40" borderId="0" xfId="59" applyFont="1" applyFill="1" applyBorder="1" applyAlignment="1">
      <alignment horizontal="left" vertical="center"/>
      <protection/>
    </xf>
    <xf numFmtId="0" fontId="18" fillId="40" borderId="0" xfId="59" applyFont="1" applyFill="1">
      <alignment/>
      <protection/>
    </xf>
    <xf numFmtId="0" fontId="18" fillId="40" borderId="0" xfId="59" applyFont="1" applyFill="1" applyAlignment="1">
      <alignment horizontal="center"/>
      <protection/>
    </xf>
    <xf numFmtId="0" fontId="18" fillId="40" borderId="0" xfId="59" applyFont="1" applyFill="1" applyAlignment="1">
      <alignment horizontal="left"/>
      <protection/>
    </xf>
    <xf numFmtId="0" fontId="0" fillId="0" borderId="41" xfId="56" applyFont="1" applyFill="1" applyBorder="1" applyAlignment="1" applyProtection="1">
      <alignment vertical="center"/>
      <protection/>
    </xf>
    <xf numFmtId="0" fontId="0" fillId="0" borderId="42" xfId="56" applyFont="1" applyFill="1" applyBorder="1" applyAlignment="1" applyProtection="1">
      <alignment vertical="center"/>
      <protection/>
    </xf>
    <xf numFmtId="0" fontId="0" fillId="0" borderId="41" xfId="56" applyFont="1" applyFill="1" applyBorder="1" applyAlignment="1" applyProtection="1">
      <alignment vertical="center"/>
      <protection/>
    </xf>
    <xf numFmtId="0" fontId="10" fillId="39" borderId="43" xfId="56" applyFont="1" applyFill="1" applyBorder="1" applyAlignment="1" applyProtection="1">
      <alignment horizontal="center" vertical="center"/>
      <protection/>
    </xf>
    <xf numFmtId="190" fontId="9" fillId="32" borderId="0" xfId="74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0" fillId="0" borderId="0" xfId="60" applyFont="1" applyFill="1" applyBorder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0" fillId="0" borderId="0" xfId="60" applyBorder="1">
      <alignment/>
      <protection/>
    </xf>
    <xf numFmtId="0" fontId="10" fillId="40" borderId="0" xfId="60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11" fillId="40" borderId="0" xfId="0" applyFont="1" applyFill="1" applyBorder="1" applyAlignment="1" applyProtection="1">
      <alignment/>
      <protection/>
    </xf>
    <xf numFmtId="0" fontId="0" fillId="40" borderId="9" xfId="60" applyFont="1" applyFill="1" applyBorder="1">
      <alignment/>
      <protection/>
    </xf>
    <xf numFmtId="0" fontId="10" fillId="40" borderId="44" xfId="60" applyFont="1" applyFill="1" applyBorder="1">
      <alignment/>
      <protection/>
    </xf>
    <xf numFmtId="22" fontId="0" fillId="40" borderId="45" xfId="60" applyNumberFormat="1" applyFill="1" applyBorder="1">
      <alignment/>
      <protection/>
    </xf>
    <xf numFmtId="0" fontId="9" fillId="32" borderId="46" xfId="59" applyFont="1" applyFill="1" applyBorder="1" applyProtection="1">
      <alignment/>
      <protection locked="0"/>
    </xf>
    <xf numFmtId="0" fontId="9" fillId="32" borderId="47" xfId="59" applyFont="1" applyFill="1" applyBorder="1" applyProtection="1">
      <alignment/>
      <protection locked="0"/>
    </xf>
    <xf numFmtId="0" fontId="9" fillId="32" borderId="48" xfId="39" applyNumberFormat="1" applyFont="1" applyFill="1" applyBorder="1" applyAlignment="1" applyProtection="1">
      <alignment horizontal="center"/>
      <protection locked="0"/>
    </xf>
    <xf numFmtId="0" fontId="9" fillId="32" borderId="49" xfId="59" applyFont="1" applyFill="1" applyBorder="1" applyProtection="1">
      <alignment/>
      <protection locked="0"/>
    </xf>
    <xf numFmtId="0" fontId="18" fillId="40" borderId="50" xfId="59" applyFont="1" applyFill="1" applyBorder="1" applyAlignment="1">
      <alignment vertical="center"/>
      <protection/>
    </xf>
    <xf numFmtId="0" fontId="18" fillId="40" borderId="0" xfId="59" applyFont="1" applyFill="1" applyBorder="1" applyAlignment="1">
      <alignment vertical="center"/>
      <protection/>
    </xf>
    <xf numFmtId="0" fontId="0" fillId="40" borderId="0" xfId="59" applyFont="1" applyFill="1" applyBorder="1" applyAlignment="1">
      <alignment vertical="center"/>
      <protection/>
    </xf>
    <xf numFmtId="0" fontId="0" fillId="40" borderId="50" xfId="59" applyFont="1" applyFill="1" applyBorder="1" applyAlignment="1">
      <alignment vertical="center"/>
      <protection/>
    </xf>
    <xf numFmtId="0" fontId="22" fillId="32" borderId="0" xfId="56" applyFont="1" applyFill="1" applyBorder="1" applyProtection="1">
      <alignment/>
      <protection/>
    </xf>
    <xf numFmtId="0" fontId="22" fillId="32" borderId="19" xfId="56" applyFont="1" applyFill="1" applyBorder="1" applyProtection="1">
      <alignment/>
      <protection/>
    </xf>
    <xf numFmtId="0" fontId="9" fillId="32" borderId="19" xfId="56" applyFont="1" applyFill="1" applyBorder="1" applyProtection="1">
      <alignment/>
      <protection/>
    </xf>
    <xf numFmtId="0" fontId="18" fillId="32" borderId="19" xfId="56" applyFont="1" applyFill="1" applyBorder="1" applyProtection="1">
      <alignment/>
      <protection/>
    </xf>
    <xf numFmtId="0" fontId="23" fillId="32" borderId="18" xfId="56" applyFont="1" applyFill="1" applyBorder="1" applyAlignment="1" applyProtection="1">
      <alignment horizontal="right"/>
      <protection/>
    </xf>
    <xf numFmtId="0" fontId="23" fillId="32" borderId="19" xfId="56" applyFont="1" applyFill="1" applyBorder="1" applyProtection="1">
      <alignment/>
      <protection/>
    </xf>
    <xf numFmtId="0" fontId="91" fillId="36" borderId="0" xfId="56" applyFont="1" applyFill="1" applyBorder="1" applyAlignment="1" applyProtection="1">
      <alignment horizontal="center" vertical="center"/>
      <protection/>
    </xf>
    <xf numFmtId="0" fontId="15" fillId="0" borderId="0" xfId="56" applyFont="1" applyFill="1" applyBorder="1" applyAlignment="1" applyProtection="1">
      <alignment vertical="center" wrapText="1"/>
      <protection/>
    </xf>
    <xf numFmtId="3" fontId="9" fillId="35" borderId="0" xfId="56" applyNumberFormat="1" applyFont="1" applyFill="1" applyBorder="1" applyAlignment="1" applyProtection="1">
      <alignment vertical="center"/>
      <protection/>
    </xf>
    <xf numFmtId="3" fontId="9" fillId="0" borderId="0" xfId="56" applyNumberFormat="1" applyFont="1" applyFill="1" applyBorder="1" applyAlignment="1" applyProtection="1">
      <alignment vertical="center"/>
      <protection/>
    </xf>
    <xf numFmtId="3" fontId="9" fillId="0" borderId="0" xfId="56" applyNumberFormat="1" applyFont="1" applyFill="1" applyBorder="1" applyAlignment="1" applyProtection="1">
      <alignment horizontal="right" vertical="center"/>
      <protection/>
    </xf>
    <xf numFmtId="215" fontId="9" fillId="32" borderId="51" xfId="59" applyNumberFormat="1" applyFont="1" applyFill="1" applyBorder="1" applyProtection="1">
      <alignment/>
      <protection locked="0"/>
    </xf>
    <xf numFmtId="0" fontId="9" fillId="32" borderId="27" xfId="59" applyFont="1" applyFill="1" applyBorder="1" applyProtection="1">
      <alignment/>
      <protection locked="0"/>
    </xf>
    <xf numFmtId="0" fontId="9" fillId="32" borderId="33" xfId="59" applyFont="1" applyFill="1" applyBorder="1" applyProtection="1">
      <alignment/>
      <protection locked="0"/>
    </xf>
    <xf numFmtId="0" fontId="9" fillId="32" borderId="48" xfId="59" applyFont="1" applyFill="1" applyBorder="1" applyProtection="1">
      <alignment/>
      <protection locked="0"/>
    </xf>
    <xf numFmtId="189" fontId="9" fillId="32" borderId="31" xfId="74" applyFont="1" applyFill="1" applyBorder="1" applyAlignment="1" applyProtection="1">
      <alignment/>
      <protection locked="0"/>
    </xf>
    <xf numFmtId="189" fontId="9" fillId="32" borderId="37" xfId="74" applyFont="1" applyFill="1" applyBorder="1" applyAlignment="1" applyProtection="1">
      <alignment/>
      <protection locked="0"/>
    </xf>
    <xf numFmtId="189" fontId="9" fillId="32" borderId="39" xfId="74" applyFont="1" applyFill="1" applyBorder="1" applyAlignment="1" applyProtection="1">
      <alignment/>
      <protection locked="0"/>
    </xf>
    <xf numFmtId="189" fontId="9" fillId="32" borderId="52" xfId="74" applyFont="1" applyFill="1" applyBorder="1" applyAlignment="1" applyProtection="1">
      <alignment/>
      <protection locked="0"/>
    </xf>
    <xf numFmtId="189" fontId="9" fillId="32" borderId="53" xfId="74" applyFont="1" applyFill="1" applyBorder="1" applyAlignment="1" applyProtection="1">
      <alignment/>
      <protection locked="0"/>
    </xf>
    <xf numFmtId="189" fontId="9" fillId="32" borderId="54" xfId="74" applyFont="1" applyFill="1" applyBorder="1" applyAlignment="1" applyProtection="1">
      <alignment/>
      <protection locked="0"/>
    </xf>
    <xf numFmtId="0" fontId="23" fillId="32" borderId="0" xfId="56" applyFont="1" applyFill="1" applyBorder="1" applyAlignment="1" applyProtection="1">
      <alignment horizontal="right"/>
      <protection/>
    </xf>
    <xf numFmtId="0" fontId="18" fillId="32" borderId="0" xfId="56" applyFont="1" applyFill="1" applyBorder="1" applyProtection="1">
      <alignment/>
      <protection/>
    </xf>
    <xf numFmtId="0" fontId="9" fillId="32" borderId="0" xfId="56" applyFont="1" applyFill="1" applyBorder="1" applyProtection="1">
      <alignment/>
      <protection/>
    </xf>
    <xf numFmtId="0" fontId="23" fillId="32" borderId="0" xfId="56" applyFont="1" applyFill="1" applyBorder="1" applyProtection="1">
      <alignment/>
      <protection/>
    </xf>
    <xf numFmtId="0" fontId="24" fillId="32" borderId="0" xfId="56" applyFont="1" applyFill="1" applyProtection="1">
      <alignment/>
      <protection/>
    </xf>
    <xf numFmtId="0" fontId="11" fillId="0" borderId="0" xfId="56" applyFont="1" applyFill="1" applyBorder="1" applyAlignment="1" applyProtection="1">
      <alignment horizontal="left" vertical="center"/>
      <protection/>
    </xf>
    <xf numFmtId="0" fontId="11" fillId="0" borderId="0" xfId="56" applyFont="1" applyFill="1" applyBorder="1" applyAlignment="1" applyProtection="1">
      <alignment horizontal="left"/>
      <protection/>
    </xf>
    <xf numFmtId="0" fontId="88" fillId="0" borderId="0" xfId="56" applyFont="1" applyFill="1" applyBorder="1" applyAlignment="1" applyProtection="1">
      <alignment horizontal="left" vertical="center"/>
      <protection/>
    </xf>
    <xf numFmtId="0" fontId="88" fillId="0" borderId="0" xfId="56" applyFont="1" applyFill="1" applyBorder="1" applyAlignment="1" applyProtection="1">
      <alignment horizontal="left"/>
      <protection/>
    </xf>
    <xf numFmtId="0" fontId="10" fillId="32" borderId="0" xfId="0" applyFont="1" applyFill="1" applyBorder="1" applyAlignment="1">
      <alignment/>
    </xf>
    <xf numFmtId="0" fontId="10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horizontal="left" vertic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25" fillId="32" borderId="0" xfId="0" applyFont="1" applyFill="1" applyBorder="1" applyAlignment="1">
      <alignment vertical="center"/>
    </xf>
    <xf numFmtId="0" fontId="25" fillId="39" borderId="55" xfId="0" applyFont="1" applyFill="1" applyBorder="1" applyAlignment="1">
      <alignment vertical="center"/>
    </xf>
    <xf numFmtId="0" fontId="9" fillId="39" borderId="56" xfId="0" applyFont="1" applyFill="1" applyBorder="1" applyAlignment="1">
      <alignment vertical="center"/>
    </xf>
    <xf numFmtId="0" fontId="9" fillId="39" borderId="57" xfId="0" applyFont="1" applyFill="1" applyBorder="1" applyAlignment="1">
      <alignment vertical="center"/>
    </xf>
    <xf numFmtId="43" fontId="9" fillId="39" borderId="58" xfId="75" applyFont="1" applyFill="1" applyBorder="1" applyAlignment="1">
      <alignment vertical="center"/>
    </xf>
    <xf numFmtId="43" fontId="9" fillId="39" borderId="56" xfId="75" applyFont="1" applyFill="1" applyBorder="1" applyAlignment="1">
      <alignment vertical="center"/>
    </xf>
    <xf numFmtId="43" fontId="9" fillId="39" borderId="55" xfId="75" applyFont="1" applyFill="1" applyBorder="1" applyAlignment="1" applyProtection="1">
      <alignment vertical="center"/>
      <protection/>
    </xf>
    <xf numFmtId="10" fontId="17" fillId="39" borderId="58" xfId="0" applyNumberFormat="1" applyFont="1" applyFill="1" applyBorder="1" applyAlignment="1">
      <alignment vertical="center"/>
    </xf>
    <xf numFmtId="0" fontId="25" fillId="32" borderId="59" xfId="0" applyFont="1" applyFill="1" applyBorder="1" applyAlignment="1">
      <alignment vertical="center"/>
    </xf>
    <xf numFmtId="0" fontId="25" fillId="32" borderId="55" xfId="0" applyFont="1" applyFill="1" applyBorder="1" applyAlignment="1">
      <alignment vertical="center"/>
    </xf>
    <xf numFmtId="0" fontId="9" fillId="32" borderId="56" xfId="0" applyFont="1" applyFill="1" applyBorder="1" applyAlignment="1">
      <alignment vertical="center"/>
    </xf>
    <xf numFmtId="0" fontId="9" fillId="32" borderId="57" xfId="0" applyFont="1" applyFill="1" applyBorder="1" applyAlignment="1">
      <alignment vertical="center"/>
    </xf>
    <xf numFmtId="43" fontId="9" fillId="40" borderId="55" xfId="75" applyFont="1" applyFill="1" applyBorder="1" applyAlignment="1" applyProtection="1">
      <alignment vertical="center"/>
      <protection locked="0"/>
    </xf>
    <xf numFmtId="43" fontId="9" fillId="40" borderId="58" xfId="75" applyFont="1" applyFill="1" applyBorder="1" applyAlignment="1" applyProtection="1">
      <alignment vertical="center"/>
      <protection locked="0"/>
    </xf>
    <xf numFmtId="43" fontId="9" fillId="40" borderId="56" xfId="75" applyFont="1" applyFill="1" applyBorder="1" applyAlignment="1" applyProtection="1">
      <alignment vertical="center"/>
      <protection locked="0"/>
    </xf>
    <xf numFmtId="43" fontId="9" fillId="32" borderId="55" xfId="75" applyFont="1" applyFill="1" applyBorder="1" applyAlignment="1" applyProtection="1">
      <alignment vertical="center"/>
      <protection/>
    </xf>
    <xf numFmtId="10" fontId="17" fillId="36" borderId="44" xfId="0" applyNumberFormat="1" applyFont="1" applyFill="1" applyBorder="1" applyAlignment="1">
      <alignment vertical="center"/>
    </xf>
    <xf numFmtId="43" fontId="9" fillId="40" borderId="55" xfId="75" applyFont="1" applyFill="1" applyBorder="1" applyAlignment="1" applyProtection="1">
      <alignment horizontal="right" vertical="center"/>
      <protection locked="0"/>
    </xf>
    <xf numFmtId="43" fontId="9" fillId="39" borderId="55" xfId="75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vertical="center"/>
    </xf>
    <xf numFmtId="0" fontId="11" fillId="32" borderId="0" xfId="0" applyFont="1" applyFill="1" applyBorder="1" applyAlignment="1">
      <alignment vertical="center"/>
    </xf>
    <xf numFmtId="0" fontId="27" fillId="32" borderId="0" xfId="0" applyFont="1" applyFill="1" applyBorder="1" applyAlignment="1">
      <alignment vertical="center"/>
    </xf>
    <xf numFmtId="0" fontId="28" fillId="32" borderId="0" xfId="0" applyFont="1" applyFill="1" applyBorder="1" applyAlignment="1">
      <alignment vertical="center"/>
    </xf>
    <xf numFmtId="0" fontId="11" fillId="32" borderId="59" xfId="0" applyFont="1" applyFill="1" applyBorder="1" applyAlignment="1">
      <alignment vertical="center"/>
    </xf>
    <xf numFmtId="0" fontId="9" fillId="32" borderId="0" xfId="0" applyFont="1" applyFill="1" applyBorder="1" applyAlignment="1">
      <alignment vertical="center"/>
    </xf>
    <xf numFmtId="0" fontId="9" fillId="32" borderId="60" xfId="0" applyFont="1" applyFill="1" applyBorder="1" applyAlignment="1">
      <alignment vertical="center"/>
    </xf>
    <xf numFmtId="0" fontId="11" fillId="32" borderId="61" xfId="0" applyFont="1" applyFill="1" applyBorder="1" applyAlignment="1">
      <alignment vertical="center"/>
    </xf>
    <xf numFmtId="0" fontId="11" fillId="32" borderId="62" xfId="0" applyFont="1" applyFill="1" applyBorder="1" applyAlignment="1">
      <alignment vertical="center"/>
    </xf>
    <xf numFmtId="43" fontId="9" fillId="39" borderId="63" xfId="75" applyFont="1" applyFill="1" applyBorder="1" applyAlignment="1">
      <alignment vertical="center"/>
    </xf>
    <xf numFmtId="43" fontId="9" fillId="39" borderId="0" xfId="75" applyFont="1" applyFill="1" applyBorder="1" applyAlignment="1">
      <alignment vertical="center"/>
    </xf>
    <xf numFmtId="43" fontId="11" fillId="39" borderId="0" xfId="75" applyFont="1" applyFill="1" applyBorder="1" applyAlignment="1" quotePrefix="1">
      <alignment horizontal="right" vertical="center"/>
    </xf>
    <xf numFmtId="43" fontId="9" fillId="39" borderId="0" xfId="75" applyFont="1" applyFill="1" applyBorder="1" applyAlignment="1">
      <alignment/>
    </xf>
    <xf numFmtId="43" fontId="11" fillId="39" borderId="64" xfId="75" applyFont="1" applyFill="1" applyBorder="1" applyAlignment="1" quotePrefix="1">
      <alignment vertical="center"/>
    </xf>
    <xf numFmtId="0" fontId="25" fillId="0" borderId="0" xfId="0" applyFont="1" applyFill="1" applyBorder="1" applyAlignment="1">
      <alignment vertical="center"/>
    </xf>
    <xf numFmtId="43" fontId="9" fillId="0" borderId="65" xfId="75" applyFont="1" applyFill="1" applyBorder="1" applyAlignment="1">
      <alignment vertical="center"/>
    </xf>
    <xf numFmtId="0" fontId="9" fillId="0" borderId="66" xfId="0" applyFont="1" applyFill="1" applyBorder="1" applyAlignment="1">
      <alignment vertical="center"/>
    </xf>
    <xf numFmtId="0" fontId="11" fillId="0" borderId="66" xfId="0" applyFont="1" applyFill="1" applyBorder="1" applyAlignment="1" quotePrefix="1">
      <alignment horizontal="right" vertical="center"/>
    </xf>
    <xf numFmtId="4" fontId="9" fillId="0" borderId="66" xfId="0" applyNumberFormat="1" applyFont="1" applyFill="1" applyBorder="1" applyAlignment="1" applyProtection="1">
      <alignment vertical="center"/>
      <protection/>
    </xf>
    <xf numFmtId="215" fontId="25" fillId="0" borderId="66" xfId="75" applyNumberFormat="1" applyFont="1" applyFill="1" applyBorder="1" applyAlignment="1" quotePrefix="1">
      <alignment vertical="center" wrapText="1"/>
    </xf>
    <xf numFmtId="10" fontId="17" fillId="0" borderId="67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vertical="center"/>
    </xf>
    <xf numFmtId="0" fontId="0" fillId="32" borderId="0" xfId="0" applyFill="1" applyAlignment="1">
      <alignment/>
    </xf>
    <xf numFmtId="0" fontId="0" fillId="32" borderId="12" xfId="0" applyFill="1" applyBorder="1" applyAlignment="1" applyProtection="1">
      <alignment/>
      <protection/>
    </xf>
    <xf numFmtId="0" fontId="0" fillId="32" borderId="13" xfId="0" applyFill="1" applyBorder="1" applyAlignment="1" applyProtection="1">
      <alignment/>
      <protection/>
    </xf>
    <xf numFmtId="0" fontId="0" fillId="32" borderId="14" xfId="0" applyFill="1" applyBorder="1" applyAlignment="1" applyProtection="1">
      <alignment/>
      <protection/>
    </xf>
    <xf numFmtId="0" fontId="0" fillId="32" borderId="15" xfId="0" applyFill="1" applyBorder="1" applyAlignment="1" applyProtection="1">
      <alignment/>
      <protection/>
    </xf>
    <xf numFmtId="0" fontId="25" fillId="32" borderId="0" xfId="0" applyFont="1" applyFill="1" applyBorder="1" applyAlignment="1" applyProtection="1">
      <alignment vertical="center"/>
      <protection/>
    </xf>
    <xf numFmtId="0" fontId="25" fillId="32" borderId="0" xfId="0" applyFont="1" applyFill="1" applyBorder="1" applyAlignment="1" applyProtection="1">
      <alignment vertical="center" wrapText="1"/>
      <protection/>
    </xf>
    <xf numFmtId="0" fontId="25" fillId="32" borderId="16" xfId="0" applyFont="1" applyFill="1" applyBorder="1" applyAlignment="1" applyProtection="1">
      <alignment vertical="center" wrapText="1"/>
      <protection/>
    </xf>
    <xf numFmtId="0" fontId="0" fillId="32" borderId="0" xfId="0" applyFill="1" applyAlignment="1">
      <alignment horizontal="left"/>
    </xf>
    <xf numFmtId="0" fontId="0" fillId="32" borderId="0" xfId="0" applyFill="1" applyBorder="1" applyAlignment="1" applyProtection="1">
      <alignment/>
      <protection/>
    </xf>
    <xf numFmtId="0" fontId="9" fillId="32" borderId="0" xfId="0" applyFont="1" applyFill="1" applyBorder="1" applyAlignment="1" applyProtection="1">
      <alignment vertical="top" wrapText="1"/>
      <protection/>
    </xf>
    <xf numFmtId="0" fontId="9" fillId="32" borderId="16" xfId="0" applyFont="1" applyFill="1" applyBorder="1" applyAlignment="1" applyProtection="1">
      <alignment vertical="top" wrapText="1"/>
      <protection/>
    </xf>
    <xf numFmtId="0" fontId="0" fillId="32" borderId="18" xfId="0" applyFill="1" applyBorder="1" applyAlignment="1" applyProtection="1">
      <alignment/>
      <protection/>
    </xf>
    <xf numFmtId="0" fontId="0" fillId="32" borderId="19" xfId="0" applyFill="1" applyBorder="1" applyAlignment="1" applyProtection="1">
      <alignment/>
      <protection/>
    </xf>
    <xf numFmtId="0" fontId="9" fillId="32" borderId="19" xfId="0" applyFont="1" applyFill="1" applyBorder="1" applyAlignment="1" applyProtection="1">
      <alignment vertical="top" wrapText="1"/>
      <protection/>
    </xf>
    <xf numFmtId="0" fontId="9" fillId="32" borderId="20" xfId="0" applyFont="1" applyFill="1" applyBorder="1" applyAlignment="1" applyProtection="1">
      <alignment vertical="top" wrapText="1"/>
      <protection/>
    </xf>
    <xf numFmtId="0" fontId="0" fillId="32" borderId="0" xfId="0" applyFill="1" applyBorder="1" applyAlignment="1">
      <alignment/>
    </xf>
    <xf numFmtId="0" fontId="97" fillId="41" borderId="0" xfId="0" applyFont="1" applyFill="1" applyBorder="1" applyAlignment="1">
      <alignment/>
    </xf>
    <xf numFmtId="0" fontId="9" fillId="32" borderId="0" xfId="0" applyFont="1" applyFill="1" applyAlignment="1">
      <alignment horizontal="left"/>
    </xf>
    <xf numFmtId="0" fontId="9" fillId="32" borderId="0" xfId="0" applyFont="1" applyFill="1" applyBorder="1" applyAlignment="1">
      <alignment/>
    </xf>
    <xf numFmtId="0" fontId="25" fillId="39" borderId="68" xfId="0" applyFont="1" applyFill="1" applyBorder="1" applyAlignment="1">
      <alignment vertical="center"/>
    </xf>
    <xf numFmtId="0" fontId="9" fillId="39" borderId="69" xfId="0" applyFont="1" applyFill="1" applyBorder="1" applyAlignment="1">
      <alignment vertical="center"/>
    </xf>
    <xf numFmtId="0" fontId="9" fillId="39" borderId="70" xfId="0" applyFont="1" applyFill="1" applyBorder="1" applyAlignment="1">
      <alignment vertical="center"/>
    </xf>
    <xf numFmtId="43" fontId="9" fillId="39" borderId="68" xfId="75" applyFont="1" applyFill="1" applyBorder="1" applyAlignment="1">
      <alignment vertical="center"/>
    </xf>
    <xf numFmtId="43" fontId="9" fillId="39" borderId="45" xfId="75" applyFont="1" applyFill="1" applyBorder="1" applyAlignment="1">
      <alignment vertical="center"/>
    </xf>
    <xf numFmtId="43" fontId="9" fillId="39" borderId="69" xfId="75" applyFont="1" applyFill="1" applyBorder="1" applyAlignment="1">
      <alignment vertical="center"/>
    </xf>
    <xf numFmtId="43" fontId="9" fillId="39" borderId="68" xfId="75" applyFont="1" applyFill="1" applyBorder="1" applyAlignment="1" applyProtection="1">
      <alignment vertical="center"/>
      <protection/>
    </xf>
    <xf numFmtId="10" fontId="17" fillId="39" borderId="45" xfId="0" applyNumberFormat="1" applyFont="1" applyFill="1" applyBorder="1" applyAlignment="1">
      <alignment vertical="center"/>
    </xf>
    <xf numFmtId="10" fontId="26" fillId="39" borderId="45" xfId="0" applyNumberFormat="1" applyFont="1" applyFill="1" applyBorder="1" applyAlignment="1">
      <alignment vertical="center"/>
    </xf>
    <xf numFmtId="0" fontId="25" fillId="39" borderId="71" xfId="0" applyFont="1" applyFill="1" applyBorder="1" applyAlignment="1">
      <alignment vertical="center"/>
    </xf>
    <xf numFmtId="0" fontId="9" fillId="39" borderId="72" xfId="0" applyFont="1" applyFill="1" applyBorder="1" applyAlignment="1">
      <alignment vertical="center"/>
    </xf>
    <xf numFmtId="0" fontId="9" fillId="39" borderId="73" xfId="0" applyFont="1" applyFill="1" applyBorder="1" applyAlignment="1">
      <alignment vertical="center"/>
    </xf>
    <xf numFmtId="43" fontId="9" fillId="39" borderId="71" xfId="75" applyFont="1" applyFill="1" applyBorder="1" applyAlignment="1">
      <alignment vertical="center"/>
    </xf>
    <xf numFmtId="43" fontId="9" fillId="39" borderId="74" xfId="75" applyFont="1" applyFill="1" applyBorder="1" applyAlignment="1">
      <alignment vertical="center"/>
    </xf>
    <xf numFmtId="43" fontId="9" fillId="39" borderId="72" xfId="75" applyFont="1" applyFill="1" applyBorder="1" applyAlignment="1">
      <alignment vertical="center"/>
    </xf>
    <xf numFmtId="43" fontId="9" fillId="39" borderId="71" xfId="75" applyFont="1" applyFill="1" applyBorder="1" applyAlignment="1" applyProtection="1">
      <alignment vertical="center"/>
      <protection/>
    </xf>
    <xf numFmtId="10" fontId="17" fillId="39" borderId="74" xfId="0" applyNumberFormat="1" applyFont="1" applyFill="1" applyBorder="1" applyAlignment="1">
      <alignment vertical="center"/>
    </xf>
    <xf numFmtId="43" fontId="9" fillId="40" borderId="68" xfId="75" applyFont="1" applyFill="1" applyBorder="1" applyAlignment="1" applyProtection="1">
      <alignment vertical="center"/>
      <protection locked="0"/>
    </xf>
    <xf numFmtId="43" fontId="9" fillId="40" borderId="45" xfId="75" applyFont="1" applyFill="1" applyBorder="1" applyAlignment="1" applyProtection="1">
      <alignment vertical="center"/>
      <protection locked="0"/>
    </xf>
    <xf numFmtId="43" fontId="9" fillId="40" borderId="69" xfId="75" applyFont="1" applyFill="1" applyBorder="1" applyAlignment="1" applyProtection="1">
      <alignment vertical="center"/>
      <protection locked="0"/>
    </xf>
    <xf numFmtId="0" fontId="89" fillId="38" borderId="0" xfId="56" applyFont="1" applyFill="1" applyBorder="1" applyAlignment="1" applyProtection="1">
      <alignment horizontal="right" vertical="center"/>
      <protection/>
    </xf>
    <xf numFmtId="0" fontId="10" fillId="37" borderId="0" xfId="56" applyFont="1" applyFill="1" applyBorder="1" applyAlignment="1" applyProtection="1">
      <alignment vertical="center" wrapText="1"/>
      <protection/>
    </xf>
    <xf numFmtId="0" fontId="11" fillId="42" borderId="58" xfId="0" applyFont="1" applyFill="1" applyBorder="1" applyAlignment="1">
      <alignment horizontal="center" vertical="center"/>
    </xf>
    <xf numFmtId="0" fontId="11" fillId="42" borderId="57" xfId="0" applyFont="1" applyFill="1" applyBorder="1" applyAlignment="1">
      <alignment horizontal="center" vertical="center"/>
    </xf>
    <xf numFmtId="1" fontId="25" fillId="40" borderId="75" xfId="0" applyNumberFormat="1" applyFont="1" applyFill="1" applyBorder="1" applyAlignment="1" applyProtection="1">
      <alignment horizontal="center" vertical="center"/>
      <protection locked="0"/>
    </xf>
    <xf numFmtId="1" fontId="25" fillId="32" borderId="76" xfId="0" applyNumberFormat="1" applyFont="1" applyFill="1" applyBorder="1" applyAlignment="1" applyProtection="1">
      <alignment horizontal="center" vertical="center" wrapText="1"/>
      <protection/>
    </xf>
    <xf numFmtId="1" fontId="25" fillId="32" borderId="77" xfId="0" applyNumberFormat="1" applyFont="1" applyFill="1" applyBorder="1" applyAlignment="1" applyProtection="1">
      <alignment horizontal="center" vertical="center" wrapText="1"/>
      <protection/>
    </xf>
    <xf numFmtId="0" fontId="25" fillId="32" borderId="76" xfId="0" applyFont="1" applyFill="1" applyBorder="1" applyAlignment="1">
      <alignment horizontal="center" vertical="center" wrapText="1"/>
    </xf>
    <xf numFmtId="0" fontId="10" fillId="42" borderId="55" xfId="0" applyFont="1" applyFill="1" applyBorder="1" applyAlignment="1">
      <alignment horizontal="left" vertical="center"/>
    </xf>
    <xf numFmtId="0" fontId="10" fillId="42" borderId="56" xfId="0" applyFont="1" applyFill="1" applyBorder="1" applyAlignment="1">
      <alignment horizontal="left" vertical="center"/>
    </xf>
    <xf numFmtId="0" fontId="10" fillId="42" borderId="57" xfId="0" applyFont="1" applyFill="1" applyBorder="1" applyAlignment="1">
      <alignment horizontal="left" vertical="center"/>
    </xf>
    <xf numFmtId="0" fontId="91" fillId="0" borderId="0" xfId="56" applyFont="1" applyFill="1" applyBorder="1" applyAlignment="1" applyProtection="1">
      <alignment horizontal="left" vertical="center"/>
      <protection/>
    </xf>
    <xf numFmtId="0" fontId="0" fillId="40" borderId="78" xfId="56" applyFill="1" applyBorder="1" applyAlignment="1" applyProtection="1">
      <alignment/>
      <protection/>
    </xf>
    <xf numFmtId="0" fontId="0" fillId="40" borderId="79" xfId="56" applyFill="1" applyBorder="1" applyAlignment="1" applyProtection="1">
      <alignment/>
      <protection/>
    </xf>
    <xf numFmtId="3" fontId="9" fillId="40" borderId="79" xfId="56" applyNumberFormat="1" applyFont="1" applyFill="1" applyBorder="1" applyAlignment="1" applyProtection="1">
      <alignment horizontal="center" vertical="center"/>
      <protection locked="0"/>
    </xf>
    <xf numFmtId="0" fontId="92" fillId="40" borderId="79" xfId="56" applyFont="1" applyFill="1" applyBorder="1" applyAlignment="1" applyProtection="1">
      <alignment vertical="center"/>
      <protection/>
    </xf>
    <xf numFmtId="0" fontId="15" fillId="40" borderId="80" xfId="56" applyFont="1" applyFill="1" applyBorder="1" applyAlignment="1" applyProtection="1">
      <alignment vertical="center"/>
      <protection/>
    </xf>
    <xf numFmtId="0" fontId="0" fillId="40" borderId="81" xfId="56" applyFill="1" applyBorder="1" applyAlignment="1" applyProtection="1">
      <alignment/>
      <protection/>
    </xf>
    <xf numFmtId="0" fontId="0" fillId="40" borderId="82" xfId="56" applyFill="1" applyBorder="1" applyAlignment="1" applyProtection="1">
      <alignment/>
      <protection/>
    </xf>
    <xf numFmtId="0" fontId="0" fillId="40" borderId="82" xfId="56" applyFont="1" applyFill="1" applyBorder="1" applyAlignment="1" applyProtection="1">
      <alignment/>
      <protection/>
    </xf>
    <xf numFmtId="3" fontId="9" fillId="40" borderId="82" xfId="56" applyNumberFormat="1" applyFont="1" applyFill="1" applyBorder="1" applyAlignment="1" applyProtection="1">
      <alignment horizontal="center" vertical="center"/>
      <protection locked="0"/>
    </xf>
    <xf numFmtId="0" fontId="92" fillId="40" borderId="82" xfId="56" applyFont="1" applyFill="1" applyBorder="1" applyAlignment="1" applyProtection="1">
      <alignment vertical="center"/>
      <protection/>
    </xf>
    <xf numFmtId="0" fontId="15" fillId="40" borderId="83" xfId="56" applyFont="1" applyFill="1" applyBorder="1" applyAlignment="1" applyProtection="1">
      <alignment vertical="center"/>
      <protection/>
    </xf>
    <xf numFmtId="0" fontId="22" fillId="32" borderId="0" xfId="56" applyFont="1" applyFill="1" applyBorder="1" applyAlignment="1" applyProtection="1">
      <alignment horizontal="right"/>
      <protection/>
    </xf>
    <xf numFmtId="0" fontId="18" fillId="32" borderId="0" xfId="56" applyFont="1" applyFill="1" applyBorder="1" applyAlignment="1" applyProtection="1">
      <alignment/>
      <protection/>
    </xf>
    <xf numFmtId="0" fontId="23" fillId="32" borderId="15" xfId="56" applyFont="1" applyFill="1" applyBorder="1" applyAlignment="1" applyProtection="1">
      <alignment horizontal="right"/>
      <protection/>
    </xf>
    <xf numFmtId="0" fontId="18" fillId="32" borderId="13" xfId="56" applyFont="1" applyFill="1" applyBorder="1" applyProtection="1">
      <alignment/>
      <protection/>
    </xf>
    <xf numFmtId="0" fontId="23" fillId="32" borderId="13" xfId="56" applyFont="1" applyFill="1" applyBorder="1" applyProtection="1">
      <alignment/>
      <protection/>
    </xf>
    <xf numFmtId="0" fontId="18" fillId="32" borderId="19" xfId="56" applyFont="1" applyFill="1" applyBorder="1" applyAlignment="1" applyProtection="1">
      <alignment/>
      <protection/>
    </xf>
    <xf numFmtId="0" fontId="18" fillId="40" borderId="0" xfId="59" applyFont="1" applyFill="1" applyBorder="1" applyAlignment="1">
      <alignment horizontal="left" vertical="center" wrapText="1"/>
      <protection/>
    </xf>
    <xf numFmtId="0" fontId="9" fillId="32" borderId="84" xfId="59" applyFont="1" applyFill="1" applyBorder="1" applyProtection="1">
      <alignment/>
      <protection locked="0"/>
    </xf>
    <xf numFmtId="0" fontId="9" fillId="32" borderId="85" xfId="59" applyFont="1" applyFill="1" applyBorder="1" applyProtection="1">
      <alignment/>
      <protection locked="0"/>
    </xf>
    <xf numFmtId="0" fontId="0" fillId="32" borderId="86" xfId="59" applyFont="1" applyFill="1" applyBorder="1" applyAlignment="1" applyProtection="1">
      <alignment vertical="center"/>
      <protection locked="0"/>
    </xf>
    <xf numFmtId="0" fontId="0" fillId="32" borderId="87" xfId="59" applyFont="1" applyFill="1" applyBorder="1" applyAlignment="1" applyProtection="1">
      <alignment vertical="center"/>
      <protection locked="0"/>
    </xf>
    <xf numFmtId="4" fontId="0" fillId="32" borderId="87" xfId="59" applyNumberFormat="1" applyFont="1" applyFill="1" applyBorder="1" applyAlignment="1" applyProtection="1">
      <alignment horizontal="right" vertical="center"/>
      <protection locked="0"/>
    </xf>
    <xf numFmtId="0" fontId="0" fillId="32" borderId="88" xfId="59" applyFont="1" applyFill="1" applyBorder="1" applyAlignment="1" applyProtection="1">
      <alignment vertical="center"/>
      <protection locked="0"/>
    </xf>
    <xf numFmtId="0" fontId="0" fillId="32" borderId="89" xfId="59" applyFont="1" applyFill="1" applyBorder="1" applyAlignment="1" applyProtection="1">
      <alignment vertical="center"/>
      <protection locked="0"/>
    </xf>
    <xf numFmtId="0" fontId="0" fillId="32" borderId="87" xfId="59" applyFont="1" applyFill="1" applyBorder="1" applyProtection="1">
      <alignment/>
      <protection locked="0"/>
    </xf>
    <xf numFmtId="0" fontId="0" fillId="32" borderId="89" xfId="59" applyFont="1" applyFill="1" applyBorder="1" applyProtection="1">
      <alignment/>
      <protection locked="0"/>
    </xf>
    <xf numFmtId="0" fontId="0" fillId="32" borderId="90" xfId="59" applyFont="1" applyFill="1" applyBorder="1" applyProtection="1">
      <alignment/>
      <protection locked="0"/>
    </xf>
    <xf numFmtId="0" fontId="0" fillId="32" borderId="0" xfId="59" applyFont="1" applyFill="1" applyProtection="1">
      <alignment/>
      <protection locked="0"/>
    </xf>
    <xf numFmtId="0" fontId="0" fillId="32" borderId="0" xfId="59" applyFont="1" applyFill="1" applyProtection="1">
      <alignment/>
      <protection/>
    </xf>
    <xf numFmtId="0" fontId="10" fillId="32" borderId="0" xfId="59" applyFont="1" applyFill="1" applyAlignment="1" applyProtection="1">
      <alignment/>
      <protection/>
    </xf>
    <xf numFmtId="0" fontId="10" fillId="32" borderId="0" xfId="59" applyFont="1" applyFill="1" applyBorder="1" applyAlignment="1" applyProtection="1">
      <alignment/>
      <protection/>
    </xf>
    <xf numFmtId="0" fontId="0" fillId="32" borderId="0" xfId="59" applyFont="1" applyFill="1" applyBorder="1" applyAlignment="1" applyProtection="1">
      <alignment horizontal="center"/>
      <protection/>
    </xf>
    <xf numFmtId="0" fontId="10" fillId="32" borderId="0" xfId="59" applyFont="1" applyFill="1" applyAlignment="1" applyProtection="1">
      <alignment vertical="center"/>
      <protection/>
    </xf>
    <xf numFmtId="0" fontId="10" fillId="32" borderId="0" xfId="59" applyFont="1" applyFill="1" applyAlignment="1" applyProtection="1">
      <alignment horizontal="center"/>
      <protection/>
    </xf>
    <xf numFmtId="0" fontId="0" fillId="32" borderId="0" xfId="59" applyFont="1" applyFill="1" applyBorder="1" applyProtection="1">
      <alignment/>
      <protection/>
    </xf>
    <xf numFmtId="0" fontId="10" fillId="32" borderId="0" xfId="59" applyFont="1" applyFill="1" applyAlignment="1" applyProtection="1">
      <alignment horizontal="center" vertical="center"/>
      <protection/>
    </xf>
    <xf numFmtId="0" fontId="0" fillId="32" borderId="0" xfId="59" applyFont="1" applyFill="1" applyBorder="1" applyAlignment="1" applyProtection="1">
      <alignment vertical="center"/>
      <protection/>
    </xf>
    <xf numFmtId="0" fontId="10" fillId="0" borderId="0" xfId="59" applyFont="1" applyFill="1" applyBorder="1" applyAlignment="1" applyProtection="1">
      <alignment vertical="center"/>
      <protection/>
    </xf>
    <xf numFmtId="0" fontId="0" fillId="0" borderId="0" xfId="59" applyFont="1" applyFill="1" applyBorder="1" applyAlignment="1" applyProtection="1">
      <alignment vertical="center"/>
      <protection/>
    </xf>
    <xf numFmtId="0" fontId="0" fillId="32" borderId="0" xfId="59" applyFont="1" applyFill="1" applyAlignment="1" applyProtection="1">
      <alignment vertical="center"/>
      <protection/>
    </xf>
    <xf numFmtId="3" fontId="0" fillId="32" borderId="0" xfId="59" applyNumberFormat="1" applyFont="1" applyFill="1" applyProtection="1">
      <alignment/>
      <protection/>
    </xf>
    <xf numFmtId="0" fontId="0" fillId="32" borderId="0" xfId="59" applyFont="1" applyFill="1" applyAlignment="1" applyProtection="1">
      <alignment horizontal="right"/>
      <protection/>
    </xf>
    <xf numFmtId="0" fontId="0" fillId="0" borderId="21" xfId="59" applyFont="1" applyFill="1" applyBorder="1" applyProtection="1">
      <alignment/>
      <protection/>
    </xf>
    <xf numFmtId="0" fontId="0" fillId="32" borderId="0" xfId="59" applyFont="1" applyFill="1" applyProtection="1">
      <alignment/>
      <protection/>
    </xf>
    <xf numFmtId="14" fontId="0" fillId="32" borderId="21" xfId="59" applyNumberFormat="1" applyFont="1" applyFill="1" applyBorder="1" applyAlignment="1" applyProtection="1">
      <alignment horizontal="center"/>
      <protection/>
    </xf>
    <xf numFmtId="14" fontId="87" fillId="32" borderId="0" xfId="59" applyNumberFormat="1" applyFont="1" applyFill="1" applyProtection="1">
      <alignment/>
      <protection/>
    </xf>
    <xf numFmtId="0" fontId="0" fillId="32" borderId="0" xfId="59" applyFont="1" applyFill="1" applyBorder="1" applyAlignment="1" applyProtection="1">
      <alignment horizontal="right"/>
      <protection/>
    </xf>
    <xf numFmtId="189" fontId="0" fillId="0" borderId="21" xfId="74" applyFont="1" applyFill="1" applyBorder="1" applyAlignment="1" applyProtection="1">
      <alignment horizontal="center"/>
      <protection/>
    </xf>
    <xf numFmtId="0" fontId="0" fillId="0" borderId="0" xfId="59" applyFont="1" applyFill="1" applyBorder="1" applyAlignment="1" applyProtection="1">
      <alignment horizontal="left"/>
      <protection/>
    </xf>
    <xf numFmtId="0" fontId="0" fillId="0" borderId="0" xfId="59" applyNumberFormat="1" applyFont="1" applyFill="1" applyBorder="1" applyAlignment="1" applyProtection="1">
      <alignment horizontal="left"/>
      <protection/>
    </xf>
    <xf numFmtId="0" fontId="0" fillId="0" borderId="0" xfId="59" applyFont="1" applyFill="1" applyBorder="1" applyProtection="1">
      <alignment/>
      <protection/>
    </xf>
    <xf numFmtId="0" fontId="0" fillId="0" borderId="0" xfId="59" applyFont="1" applyFill="1" applyBorder="1" applyAlignment="1" applyProtection="1">
      <alignment horizontal="right"/>
      <protection/>
    </xf>
    <xf numFmtId="189" fontId="0" fillId="0" borderId="0" xfId="74" applyFont="1" applyFill="1" applyBorder="1" applyAlignment="1" applyProtection="1">
      <alignment horizontal="center"/>
      <protection/>
    </xf>
    <xf numFmtId="0" fontId="0" fillId="0" borderId="0" xfId="59" applyFont="1" applyFill="1" applyBorder="1" applyAlignment="1" applyProtection="1">
      <alignment/>
      <protection/>
    </xf>
    <xf numFmtId="0" fontId="0" fillId="0" borderId="0" xfId="59" applyFont="1" applyFill="1" applyProtection="1">
      <alignment/>
      <protection/>
    </xf>
    <xf numFmtId="0" fontId="0" fillId="32" borderId="0" xfId="59" applyFont="1" applyFill="1" applyAlignment="1" applyProtection="1">
      <alignment horizontal="right"/>
      <protection/>
    </xf>
    <xf numFmtId="4" fontId="0" fillId="0" borderId="21" xfId="59" applyNumberFormat="1" applyFont="1" applyFill="1" applyBorder="1" applyProtection="1">
      <alignment/>
      <protection/>
    </xf>
    <xf numFmtId="0" fontId="0" fillId="32" borderId="0" xfId="59" applyFont="1" applyFill="1" applyBorder="1" applyAlignment="1" applyProtection="1">
      <alignment horizontal="right" vertical="center"/>
      <protection/>
    </xf>
    <xf numFmtId="14" fontId="0" fillId="40" borderId="21" xfId="59" applyNumberFormat="1" applyFont="1" applyFill="1" applyBorder="1" applyAlignment="1" applyProtection="1">
      <alignment horizontal="center"/>
      <protection/>
    </xf>
    <xf numFmtId="0" fontId="0" fillId="32" borderId="0" xfId="59" applyFont="1" applyFill="1" applyBorder="1" applyProtection="1">
      <alignment/>
      <protection/>
    </xf>
    <xf numFmtId="0" fontId="0" fillId="32" borderId="89" xfId="59" applyFont="1" applyFill="1" applyBorder="1" applyProtection="1">
      <alignment/>
      <protection/>
    </xf>
    <xf numFmtId="0" fontId="0" fillId="32" borderId="89" xfId="59" applyFont="1" applyFill="1" applyBorder="1" applyProtection="1">
      <alignment/>
      <protection/>
    </xf>
    <xf numFmtId="14" fontId="87" fillId="32" borderId="89" xfId="59" applyNumberFormat="1" applyFont="1" applyFill="1" applyBorder="1" applyProtection="1">
      <alignment/>
      <protection/>
    </xf>
    <xf numFmtId="0" fontId="98" fillId="32" borderId="91" xfId="59" applyFont="1" applyFill="1" applyBorder="1" applyAlignment="1" applyProtection="1">
      <alignment horizontal="right"/>
      <protection/>
    </xf>
    <xf numFmtId="0" fontId="98" fillId="32" borderId="89" xfId="59" applyFont="1" applyFill="1" applyBorder="1" applyAlignment="1" applyProtection="1">
      <alignment horizontal="right"/>
      <protection/>
    </xf>
    <xf numFmtId="0" fontId="9" fillId="32" borderId="92" xfId="59" applyFont="1" applyFill="1" applyBorder="1" applyAlignment="1" applyProtection="1">
      <alignment horizontal="center" vertical="center"/>
      <protection/>
    </xf>
    <xf numFmtId="0" fontId="0" fillId="32" borderId="93" xfId="59" applyFont="1" applyFill="1" applyBorder="1" applyAlignment="1" applyProtection="1">
      <alignment horizontal="center" vertical="center" wrapText="1"/>
      <protection/>
    </xf>
    <xf numFmtId="0" fontId="0" fillId="0" borderId="94" xfId="59" applyFont="1" applyFill="1" applyBorder="1" applyAlignment="1" applyProtection="1">
      <alignment horizontal="center" vertical="center"/>
      <protection/>
    </xf>
    <xf numFmtId="0" fontId="0" fillId="0" borderId="95" xfId="59" applyFont="1" applyFill="1" applyBorder="1" applyAlignment="1" applyProtection="1">
      <alignment horizontal="left" vertical="center"/>
      <protection/>
    </xf>
    <xf numFmtId="0" fontId="0" fillId="32" borderId="94" xfId="59" applyFont="1" applyFill="1" applyBorder="1" applyProtection="1">
      <alignment/>
      <protection/>
    </xf>
    <xf numFmtId="0" fontId="0" fillId="32" borderId="96" xfId="59" applyFont="1" applyFill="1" applyBorder="1" applyProtection="1">
      <alignment/>
      <protection/>
    </xf>
    <xf numFmtId="0" fontId="9" fillId="32" borderId="97" xfId="59" applyFont="1" applyFill="1" applyBorder="1" applyAlignment="1" applyProtection="1">
      <alignment horizontal="center" vertical="center" wrapText="1"/>
      <protection/>
    </xf>
    <xf numFmtId="0" fontId="0" fillId="32" borderId="98" xfId="59" applyFont="1" applyFill="1" applyBorder="1" applyAlignment="1" applyProtection="1">
      <alignment horizontal="center" vertical="center"/>
      <protection/>
    </xf>
    <xf numFmtId="0" fontId="0" fillId="32" borderId="99" xfId="59" applyFont="1" applyFill="1" applyBorder="1" applyAlignment="1" applyProtection="1">
      <alignment horizontal="center" vertical="center"/>
      <protection/>
    </xf>
    <xf numFmtId="0" fontId="0" fillId="32" borderId="100" xfId="59" applyFont="1" applyFill="1" applyBorder="1" applyAlignment="1" applyProtection="1">
      <alignment horizontal="center" vertical="center"/>
      <protection/>
    </xf>
    <xf numFmtId="0" fontId="0" fillId="32" borderId="9" xfId="59" applyFont="1" applyFill="1" applyBorder="1" applyAlignment="1" applyProtection="1">
      <alignment horizontal="center" vertical="center"/>
      <protection/>
    </xf>
    <xf numFmtId="0" fontId="0" fillId="32" borderId="9" xfId="59" applyFont="1" applyFill="1" applyBorder="1" applyAlignment="1" applyProtection="1">
      <alignment horizontal="center" vertical="center"/>
      <protection/>
    </xf>
    <xf numFmtId="0" fontId="0" fillId="32" borderId="99" xfId="59" applyFont="1" applyFill="1" applyBorder="1" applyAlignment="1" applyProtection="1">
      <alignment horizontal="center" vertical="center"/>
      <protection/>
    </xf>
    <xf numFmtId="0" fontId="0" fillId="32" borderId="101" xfId="59" applyFont="1" applyFill="1" applyBorder="1" applyAlignment="1" applyProtection="1">
      <alignment horizontal="center" vertical="center" wrapText="1"/>
      <protection/>
    </xf>
    <xf numFmtId="0" fontId="0" fillId="0" borderId="102" xfId="59" applyFont="1" applyFill="1" applyBorder="1" applyAlignment="1" applyProtection="1">
      <alignment horizontal="center" vertical="center"/>
      <protection/>
    </xf>
    <xf numFmtId="0" fontId="0" fillId="0" borderId="9" xfId="59" applyFont="1" applyFill="1" applyBorder="1" applyAlignment="1" applyProtection="1">
      <alignment horizontal="center" vertical="center"/>
      <protection/>
    </xf>
    <xf numFmtId="4" fontId="0" fillId="0" borderId="99" xfId="59" applyNumberFormat="1" applyFont="1" applyFill="1" applyBorder="1" applyAlignment="1" applyProtection="1">
      <alignment horizontal="center" vertical="center"/>
      <protection/>
    </xf>
    <xf numFmtId="4" fontId="0" fillId="0" borderId="97" xfId="59" applyNumberFormat="1" applyFont="1" applyFill="1" applyBorder="1" applyAlignment="1" applyProtection="1">
      <alignment horizontal="center" vertical="center"/>
      <protection/>
    </xf>
    <xf numFmtId="4" fontId="0" fillId="0" borderId="76" xfId="59" applyNumberFormat="1" applyFont="1" applyFill="1" applyBorder="1" applyAlignment="1" applyProtection="1">
      <alignment horizontal="center" vertical="center"/>
      <protection/>
    </xf>
    <xf numFmtId="4" fontId="0" fillId="0" borderId="76" xfId="59" applyNumberFormat="1" applyFont="1" applyFill="1" applyBorder="1" applyAlignment="1" applyProtection="1">
      <alignment horizontal="center" vertical="center"/>
      <protection/>
    </xf>
    <xf numFmtId="4" fontId="0" fillId="0" borderId="7" xfId="59" applyNumberFormat="1" applyFont="1" applyFill="1" applyBorder="1" applyAlignment="1" applyProtection="1">
      <alignment horizontal="center" vertical="center"/>
      <protection/>
    </xf>
    <xf numFmtId="4" fontId="0" fillId="0" borderId="44" xfId="59" applyNumberFormat="1" applyFont="1" applyFill="1" applyBorder="1" applyAlignment="1" applyProtection="1">
      <alignment horizontal="center" vertical="center"/>
      <protection/>
    </xf>
    <xf numFmtId="4" fontId="0" fillId="0" borderId="103" xfId="59" applyNumberFormat="1" applyFont="1" applyFill="1" applyBorder="1" applyAlignment="1" applyProtection="1">
      <alignment horizontal="center" vertical="center"/>
      <protection/>
    </xf>
    <xf numFmtId="0" fontId="0" fillId="32" borderId="0" xfId="59" applyFont="1" applyFill="1" applyAlignment="1" applyProtection="1">
      <alignment horizontal="center"/>
      <protection/>
    </xf>
    <xf numFmtId="0" fontId="9" fillId="36" borderId="0" xfId="56" applyFont="1" applyFill="1" applyBorder="1" applyAlignment="1" applyProtection="1">
      <alignment horizontal="center" vertical="center"/>
      <protection/>
    </xf>
    <xf numFmtId="0" fontId="9" fillId="36" borderId="0" xfId="56" applyFont="1" applyFill="1" applyBorder="1" applyAlignment="1" applyProtection="1">
      <alignment vertical="center"/>
      <protection/>
    </xf>
    <xf numFmtId="0" fontId="99" fillId="38" borderId="0" xfId="56" applyFont="1" applyFill="1" applyBorder="1" applyAlignment="1" applyProtection="1">
      <alignment horizontal="center"/>
      <protection/>
    </xf>
    <xf numFmtId="3" fontId="0" fillId="0" borderId="0" xfId="56" applyNumberFormat="1" applyFont="1" applyFill="1" applyBorder="1" applyAlignment="1" applyProtection="1">
      <alignment horizontal="center" vertical="center"/>
      <protection locked="0"/>
    </xf>
    <xf numFmtId="0" fontId="0" fillId="0" borderId="0" xfId="56" applyFont="1" applyFill="1" applyBorder="1" applyAlignment="1" applyProtection="1">
      <alignment vertical="center"/>
      <protection/>
    </xf>
    <xf numFmtId="3" fontId="0" fillId="0" borderId="0" xfId="56" applyNumberFormat="1" applyFont="1" applyFill="1" applyBorder="1" applyAlignment="1" applyProtection="1">
      <alignment horizontal="left" vertical="center"/>
      <protection locked="0"/>
    </xf>
    <xf numFmtId="0" fontId="0" fillId="0" borderId="104" xfId="56" applyFill="1" applyBorder="1" applyProtection="1">
      <alignment/>
      <protection/>
    </xf>
    <xf numFmtId="0" fontId="0" fillId="0" borderId="105" xfId="56" applyFill="1" applyBorder="1" applyProtection="1">
      <alignment/>
      <protection/>
    </xf>
    <xf numFmtId="0" fontId="17" fillId="0" borderId="104" xfId="56" applyFont="1" applyFill="1" applyBorder="1" applyProtection="1">
      <alignment/>
      <protection/>
    </xf>
    <xf numFmtId="0" fontId="0" fillId="6" borderId="21" xfId="56" applyFont="1" applyFill="1" applyBorder="1" applyProtection="1">
      <alignment/>
      <protection locked="0"/>
    </xf>
    <xf numFmtId="0" fontId="9" fillId="36" borderId="0" xfId="56" applyFont="1" applyFill="1" applyBorder="1" applyAlignment="1" applyProtection="1">
      <alignment horizontal="center" vertical="center"/>
      <protection/>
    </xf>
    <xf numFmtId="3" fontId="9" fillId="43" borderId="106" xfId="56" applyNumberFormat="1" applyFont="1" applyFill="1" applyBorder="1" applyAlignment="1" applyProtection="1">
      <alignment horizontal="center" vertical="center"/>
      <protection locked="0"/>
    </xf>
    <xf numFmtId="3" fontId="9" fillId="43" borderId="104" xfId="56" applyNumberFormat="1" applyFont="1" applyFill="1" applyBorder="1" applyAlignment="1" applyProtection="1">
      <alignment horizontal="center" vertical="center"/>
      <protection locked="0"/>
    </xf>
    <xf numFmtId="3" fontId="9" fillId="43" borderId="105" xfId="56" applyNumberFormat="1" applyFont="1" applyFill="1" applyBorder="1" applyAlignment="1" applyProtection="1">
      <alignment horizontal="center" vertical="center"/>
      <protection locked="0"/>
    </xf>
    <xf numFmtId="190" fontId="9" fillId="40" borderId="106" xfId="74" applyNumberFormat="1" applyFont="1" applyFill="1" applyBorder="1" applyAlignment="1" applyProtection="1">
      <alignment horizontal="right"/>
      <protection locked="0"/>
    </xf>
    <xf numFmtId="190" fontId="9" fillId="40" borderId="104" xfId="74" applyNumberFormat="1" applyFont="1" applyFill="1" applyBorder="1" applyAlignment="1" applyProtection="1">
      <alignment horizontal="right"/>
      <protection locked="0"/>
    </xf>
    <xf numFmtId="190" fontId="9" fillId="40" borderId="105" xfId="74" applyNumberFormat="1" applyFont="1" applyFill="1" applyBorder="1" applyAlignment="1" applyProtection="1">
      <alignment horizontal="right"/>
      <protection locked="0"/>
    </xf>
    <xf numFmtId="0" fontId="9" fillId="43" borderId="107" xfId="56" applyFont="1" applyFill="1" applyBorder="1" applyAlignment="1" applyProtection="1">
      <alignment horizontal="center"/>
      <protection locked="0"/>
    </xf>
    <xf numFmtId="0" fontId="9" fillId="43" borderId="108" xfId="56" applyFont="1" applyFill="1" applyBorder="1" applyAlignment="1" applyProtection="1">
      <alignment horizontal="center"/>
      <protection locked="0"/>
    </xf>
    <xf numFmtId="0" fontId="9" fillId="43" borderId="109" xfId="56" applyFont="1" applyFill="1" applyBorder="1" applyAlignment="1" applyProtection="1">
      <alignment horizontal="center"/>
      <protection locked="0"/>
    </xf>
    <xf numFmtId="0" fontId="9" fillId="43" borderId="110" xfId="56" applyFont="1" applyFill="1" applyBorder="1" applyAlignment="1" applyProtection="1">
      <alignment horizontal="center"/>
      <protection locked="0"/>
    </xf>
    <xf numFmtId="0" fontId="9" fillId="43" borderId="17" xfId="56" applyFont="1" applyFill="1" applyBorder="1" applyAlignment="1" applyProtection="1">
      <alignment horizontal="center"/>
      <protection locked="0"/>
    </xf>
    <xf numFmtId="0" fontId="9" fillId="43" borderId="111" xfId="56" applyFont="1" applyFill="1" applyBorder="1" applyAlignment="1" applyProtection="1">
      <alignment horizontal="center"/>
      <protection locked="0"/>
    </xf>
    <xf numFmtId="0" fontId="0" fillId="40" borderId="106" xfId="56" applyFont="1" applyFill="1" applyBorder="1" applyAlignment="1" applyProtection="1">
      <alignment horizontal="left"/>
      <protection locked="0"/>
    </xf>
    <xf numFmtId="0" fontId="0" fillId="40" borderId="104" xfId="56" applyFill="1" applyBorder="1" applyAlignment="1" applyProtection="1">
      <alignment horizontal="left"/>
      <protection locked="0"/>
    </xf>
    <xf numFmtId="0" fontId="0" fillId="40" borderId="105" xfId="56" applyFill="1" applyBorder="1" applyAlignment="1" applyProtection="1">
      <alignment horizontal="left"/>
      <protection locked="0"/>
    </xf>
    <xf numFmtId="0" fontId="9" fillId="43" borderId="110" xfId="56" applyFont="1" applyFill="1" applyBorder="1" applyAlignment="1" applyProtection="1">
      <alignment horizontal="left"/>
      <protection locked="0"/>
    </xf>
    <xf numFmtId="0" fontId="9" fillId="43" borderId="17" xfId="56" applyFont="1" applyFill="1" applyBorder="1" applyAlignment="1" applyProtection="1">
      <alignment horizontal="left"/>
      <protection locked="0"/>
    </xf>
    <xf numFmtId="0" fontId="9" fillId="43" borderId="111" xfId="56" applyFont="1" applyFill="1" applyBorder="1" applyAlignment="1" applyProtection="1">
      <alignment horizontal="left"/>
      <protection locked="0"/>
    </xf>
    <xf numFmtId="0" fontId="9" fillId="32" borderId="0" xfId="56" applyFont="1" applyFill="1" applyBorder="1" applyAlignment="1" applyProtection="1">
      <alignment horizontal="left" wrapText="1"/>
      <protection/>
    </xf>
    <xf numFmtId="0" fontId="10" fillId="37" borderId="0" xfId="56" applyFont="1" applyFill="1" applyBorder="1" applyAlignment="1" applyProtection="1">
      <alignment horizontal="left" vertical="center" wrapText="1"/>
      <protection/>
    </xf>
    <xf numFmtId="14" fontId="94" fillId="43" borderId="106" xfId="56" applyNumberFormat="1" applyFont="1" applyFill="1" applyBorder="1" applyAlignment="1" applyProtection="1">
      <alignment horizontal="center" vertical="center" wrapText="1"/>
      <protection locked="0"/>
    </xf>
    <xf numFmtId="14" fontId="94" fillId="43" borderId="104" xfId="56" applyNumberFormat="1" applyFont="1" applyFill="1" applyBorder="1" applyAlignment="1" applyProtection="1">
      <alignment horizontal="center" vertical="center" wrapText="1"/>
      <protection locked="0"/>
    </xf>
    <xf numFmtId="14" fontId="94" fillId="43" borderId="105" xfId="56" applyNumberFormat="1" applyFont="1" applyFill="1" applyBorder="1" applyAlignment="1" applyProtection="1">
      <alignment horizontal="center" vertical="center" wrapText="1"/>
      <protection locked="0"/>
    </xf>
    <xf numFmtId="216" fontId="9" fillId="43" borderId="110" xfId="56" applyNumberFormat="1" applyFont="1" applyFill="1" applyBorder="1" applyAlignment="1" applyProtection="1">
      <alignment horizontal="center"/>
      <protection locked="0"/>
    </xf>
    <xf numFmtId="216" fontId="9" fillId="43" borderId="17" xfId="56" applyNumberFormat="1" applyFont="1" applyFill="1" applyBorder="1" applyAlignment="1" applyProtection="1">
      <alignment horizontal="center"/>
      <protection locked="0"/>
    </xf>
    <xf numFmtId="216" fontId="9" fillId="43" borderId="111" xfId="56" applyNumberFormat="1" applyFont="1" applyFill="1" applyBorder="1" applyAlignment="1" applyProtection="1">
      <alignment horizontal="center"/>
      <protection locked="0"/>
    </xf>
    <xf numFmtId="49" fontId="9" fillId="43" borderId="110" xfId="56" applyNumberFormat="1" applyFont="1" applyFill="1" applyBorder="1" applyAlignment="1" applyProtection="1">
      <alignment horizontal="center"/>
      <protection locked="0"/>
    </xf>
    <xf numFmtId="49" fontId="9" fillId="43" borderId="17" xfId="56" applyNumberFormat="1" applyFont="1" applyFill="1" applyBorder="1" applyAlignment="1" applyProtection="1">
      <alignment horizontal="center"/>
      <protection locked="0"/>
    </xf>
    <xf numFmtId="49" fontId="9" fillId="43" borderId="111" xfId="56" applyNumberFormat="1" applyFont="1" applyFill="1" applyBorder="1" applyAlignment="1" applyProtection="1">
      <alignment horizontal="center"/>
      <protection locked="0"/>
    </xf>
    <xf numFmtId="14" fontId="9" fillId="43" borderId="110" xfId="56" applyNumberFormat="1" applyFont="1" applyFill="1" applyBorder="1" applyAlignment="1" applyProtection="1">
      <alignment horizontal="center"/>
      <protection locked="0"/>
    </xf>
    <xf numFmtId="14" fontId="9" fillId="43" borderId="17" xfId="56" applyNumberFormat="1" applyFont="1" applyFill="1" applyBorder="1" applyAlignment="1" applyProtection="1">
      <alignment horizontal="center"/>
      <protection locked="0"/>
    </xf>
    <xf numFmtId="14" fontId="9" fillId="43" borderId="111" xfId="56" applyNumberFormat="1" applyFont="1" applyFill="1" applyBorder="1" applyAlignment="1" applyProtection="1">
      <alignment horizontal="center"/>
      <protection locked="0"/>
    </xf>
    <xf numFmtId="0" fontId="100" fillId="0" borderId="0" xfId="0" applyFont="1" applyBorder="1" applyAlignment="1">
      <alignment horizontal="justify" vertical="center" wrapText="1" readingOrder="1"/>
    </xf>
    <xf numFmtId="0" fontId="0" fillId="40" borderId="106" xfId="56" applyFill="1" applyBorder="1" applyAlignment="1" applyProtection="1">
      <alignment horizontal="center"/>
      <protection/>
    </xf>
    <xf numFmtId="0" fontId="0" fillId="40" borderId="104" xfId="56" applyFill="1" applyBorder="1" applyAlignment="1" applyProtection="1">
      <alignment horizontal="center"/>
      <protection/>
    </xf>
    <xf numFmtId="0" fontId="0" fillId="40" borderId="105" xfId="56" applyFill="1" applyBorder="1" applyAlignment="1" applyProtection="1">
      <alignment horizontal="center"/>
      <protection/>
    </xf>
    <xf numFmtId="190" fontId="9" fillId="36" borderId="106" xfId="74" applyNumberFormat="1" applyFont="1" applyFill="1" applyBorder="1" applyAlignment="1" applyProtection="1">
      <alignment horizontal="right"/>
      <protection/>
    </xf>
    <xf numFmtId="190" fontId="9" fillId="36" borderId="104" xfId="74" applyNumberFormat="1" applyFont="1" applyFill="1" applyBorder="1" applyAlignment="1" applyProtection="1">
      <alignment horizontal="right"/>
      <protection/>
    </xf>
    <xf numFmtId="190" fontId="9" fillId="36" borderId="105" xfId="74" applyNumberFormat="1" applyFont="1" applyFill="1" applyBorder="1" applyAlignment="1" applyProtection="1">
      <alignment horizontal="right"/>
      <protection/>
    </xf>
    <xf numFmtId="0" fontId="9" fillId="32" borderId="0" xfId="56" applyFont="1" applyFill="1" applyAlignment="1" applyProtection="1">
      <alignment horizontal="left"/>
      <protection/>
    </xf>
    <xf numFmtId="215" fontId="9" fillId="35" borderId="110" xfId="56" applyNumberFormat="1" applyFont="1" applyFill="1" applyBorder="1" applyAlignment="1" applyProtection="1">
      <alignment horizontal="center"/>
      <protection locked="0"/>
    </xf>
    <xf numFmtId="215" fontId="9" fillId="35" borderId="17" xfId="56" applyNumberFormat="1" applyFont="1" applyFill="1" applyBorder="1" applyAlignment="1" applyProtection="1">
      <alignment horizontal="center"/>
      <protection locked="0"/>
    </xf>
    <xf numFmtId="215" fontId="9" fillId="35" borderId="111" xfId="56" applyNumberFormat="1" applyFont="1" applyFill="1" applyBorder="1" applyAlignment="1" applyProtection="1">
      <alignment horizontal="center"/>
      <protection locked="0"/>
    </xf>
    <xf numFmtId="9" fontId="9" fillId="43" borderId="110" xfId="64" applyFont="1" applyFill="1" applyBorder="1" applyAlignment="1" applyProtection="1">
      <alignment horizontal="right"/>
      <protection locked="0"/>
    </xf>
    <xf numFmtId="9" fontId="9" fillId="43" borderId="17" xfId="64" applyFont="1" applyFill="1" applyBorder="1" applyAlignment="1" applyProtection="1">
      <alignment horizontal="right"/>
      <protection locked="0"/>
    </xf>
    <xf numFmtId="9" fontId="9" fillId="43" borderId="111" xfId="64" applyFont="1" applyFill="1" applyBorder="1" applyAlignment="1" applyProtection="1">
      <alignment horizontal="right"/>
      <protection locked="0"/>
    </xf>
    <xf numFmtId="0" fontId="9" fillId="44" borderId="106" xfId="56" applyFont="1" applyFill="1" applyBorder="1" applyAlignment="1" applyProtection="1">
      <alignment horizontal="center"/>
      <protection locked="0"/>
    </xf>
    <xf numFmtId="0" fontId="9" fillId="44" borderId="104" xfId="56" applyFont="1" applyFill="1" applyBorder="1" applyAlignment="1" applyProtection="1">
      <alignment horizontal="center"/>
      <protection locked="0"/>
    </xf>
    <xf numFmtId="0" fontId="9" fillId="44" borderId="105" xfId="56" applyFont="1" applyFill="1" applyBorder="1" applyAlignment="1" applyProtection="1">
      <alignment horizontal="center"/>
      <protection locked="0"/>
    </xf>
    <xf numFmtId="0" fontId="17" fillId="0" borderId="0" xfId="56" applyFont="1" applyFill="1" applyBorder="1" applyAlignment="1" applyProtection="1">
      <alignment horizontal="center" vertical="center"/>
      <protection/>
    </xf>
    <xf numFmtId="0" fontId="9" fillId="44" borderId="106" xfId="56" applyFont="1" applyFill="1" applyBorder="1" applyAlignment="1" applyProtection="1">
      <alignment horizontal="center" vertical="center"/>
      <protection locked="0"/>
    </xf>
    <xf numFmtId="0" fontId="9" fillId="44" borderId="104" xfId="56" applyFont="1" applyFill="1" applyBorder="1" applyAlignment="1" applyProtection="1">
      <alignment horizontal="center" vertical="center"/>
      <protection locked="0"/>
    </xf>
    <xf numFmtId="0" fontId="9" fillId="44" borderId="105" xfId="56" applyFont="1" applyFill="1" applyBorder="1" applyAlignment="1" applyProtection="1">
      <alignment horizontal="center" vertical="center"/>
      <protection locked="0"/>
    </xf>
    <xf numFmtId="190" fontId="0" fillId="0" borderId="112" xfId="74" applyNumberFormat="1" applyFont="1" applyFill="1" applyBorder="1" applyAlignment="1" applyProtection="1">
      <alignment horizontal="right" vertical="center"/>
      <protection/>
    </xf>
    <xf numFmtId="190" fontId="0" fillId="0" borderId="26" xfId="74" applyNumberFormat="1" applyFont="1" applyFill="1" applyBorder="1" applyAlignment="1" applyProtection="1">
      <alignment horizontal="right" vertical="center"/>
      <protection/>
    </xf>
    <xf numFmtId="190" fontId="0" fillId="0" borderId="113" xfId="74" applyNumberFormat="1" applyFont="1" applyFill="1" applyBorder="1" applyAlignment="1" applyProtection="1">
      <alignment horizontal="right" vertical="center"/>
      <protection/>
    </xf>
    <xf numFmtId="0" fontId="10" fillId="39" borderId="114" xfId="56" applyFont="1" applyFill="1" applyBorder="1" applyAlignment="1" applyProtection="1">
      <alignment horizontal="center" vertical="center"/>
      <protection/>
    </xf>
    <xf numFmtId="0" fontId="10" fillId="39" borderId="43" xfId="56" applyFont="1" applyFill="1" applyBorder="1" applyAlignment="1" applyProtection="1">
      <alignment horizontal="center" vertical="center"/>
      <protection/>
    </xf>
    <xf numFmtId="0" fontId="10" fillId="39" borderId="115" xfId="56" applyFont="1" applyFill="1" applyBorder="1" applyAlignment="1" applyProtection="1">
      <alignment horizontal="center" vertical="center"/>
      <protection/>
    </xf>
    <xf numFmtId="190" fontId="0" fillId="0" borderId="116" xfId="74" applyNumberFormat="1" applyFont="1" applyFill="1" applyBorder="1" applyAlignment="1" applyProtection="1">
      <alignment horizontal="right" vertical="center"/>
      <protection/>
    </xf>
    <xf numFmtId="190" fontId="0" fillId="0" borderId="42" xfId="74" applyNumberFormat="1" applyFont="1" applyFill="1" applyBorder="1" applyAlignment="1" applyProtection="1">
      <alignment horizontal="right" vertical="center"/>
      <protection/>
    </xf>
    <xf numFmtId="190" fontId="0" fillId="0" borderId="117" xfId="74" applyNumberFormat="1" applyFont="1" applyFill="1" applyBorder="1" applyAlignment="1" applyProtection="1">
      <alignment horizontal="right" vertical="center"/>
      <protection/>
    </xf>
    <xf numFmtId="190" fontId="0" fillId="0" borderId="118" xfId="74" applyNumberFormat="1" applyFont="1" applyFill="1" applyBorder="1" applyAlignment="1" applyProtection="1">
      <alignment horizontal="right" vertical="center"/>
      <protection/>
    </xf>
    <xf numFmtId="190" fontId="0" fillId="0" borderId="23" xfId="74" applyNumberFormat="1" applyFont="1" applyFill="1" applyBorder="1" applyAlignment="1" applyProtection="1">
      <alignment horizontal="right" vertical="center"/>
      <protection/>
    </xf>
    <xf numFmtId="190" fontId="0" fillId="0" borderId="119" xfId="74" applyNumberFormat="1" applyFont="1" applyFill="1" applyBorder="1" applyAlignment="1" applyProtection="1">
      <alignment horizontal="right" vertical="center"/>
      <protection/>
    </xf>
    <xf numFmtId="190" fontId="0" fillId="0" borderId="120" xfId="74" applyNumberFormat="1" applyFont="1" applyFill="1" applyBorder="1" applyAlignment="1" applyProtection="1">
      <alignment horizontal="right" vertical="center"/>
      <protection/>
    </xf>
    <xf numFmtId="190" fontId="0" fillId="0" borderId="121" xfId="74" applyNumberFormat="1" applyFont="1" applyFill="1" applyBorder="1" applyAlignment="1" applyProtection="1">
      <alignment horizontal="right" vertical="center"/>
      <protection/>
    </xf>
    <xf numFmtId="190" fontId="0" fillId="0" borderId="122" xfId="74" applyNumberFormat="1" applyFont="1" applyFill="1" applyBorder="1" applyAlignment="1" applyProtection="1">
      <alignment horizontal="right" vertical="center"/>
      <protection/>
    </xf>
    <xf numFmtId="0" fontId="10" fillId="39" borderId="123" xfId="56" applyFont="1" applyFill="1" applyBorder="1" applyAlignment="1" applyProtection="1">
      <alignment horizontal="center" vertical="center"/>
      <protection/>
    </xf>
    <xf numFmtId="0" fontId="9" fillId="40" borderId="106" xfId="56" applyFont="1" applyFill="1" applyBorder="1" applyAlignment="1" applyProtection="1">
      <alignment horizontal="center" vertical="center"/>
      <protection locked="0"/>
    </xf>
    <xf numFmtId="0" fontId="9" fillId="40" borderId="104" xfId="56" applyFont="1" applyFill="1" applyBorder="1" applyAlignment="1" applyProtection="1">
      <alignment horizontal="center" vertical="center"/>
      <protection locked="0"/>
    </xf>
    <xf numFmtId="0" fontId="9" fillId="40" borderId="105" xfId="56" applyFont="1" applyFill="1" applyBorder="1" applyAlignment="1" applyProtection="1">
      <alignment horizontal="center" vertical="center"/>
      <protection locked="0"/>
    </xf>
    <xf numFmtId="3" fontId="9" fillId="0" borderId="106" xfId="56" applyNumberFormat="1" applyFont="1" applyFill="1" applyBorder="1" applyAlignment="1" applyProtection="1">
      <alignment horizontal="center" vertical="center"/>
      <protection/>
    </xf>
    <xf numFmtId="0" fontId="9" fillId="0" borderId="104" xfId="56" applyFont="1" applyFill="1" applyBorder="1" applyAlignment="1" applyProtection="1">
      <alignment horizontal="center" vertical="center"/>
      <protection/>
    </xf>
    <xf numFmtId="0" fontId="9" fillId="0" borderId="105" xfId="56" applyFont="1" applyFill="1" applyBorder="1" applyAlignment="1" applyProtection="1">
      <alignment horizontal="center" vertical="center"/>
      <protection/>
    </xf>
    <xf numFmtId="0" fontId="10" fillId="0" borderId="0" xfId="56" applyFont="1" applyFill="1" applyBorder="1" applyAlignment="1" applyProtection="1">
      <alignment horizontal="center" vertical="center"/>
      <protection/>
    </xf>
    <xf numFmtId="0" fontId="31" fillId="0" borderId="0" xfId="56" applyFont="1" applyFill="1" applyBorder="1" applyAlignment="1" applyProtection="1">
      <alignment horizontal="left" vertical="center"/>
      <protection/>
    </xf>
    <xf numFmtId="0" fontId="31" fillId="0" borderId="16" xfId="56" applyFont="1" applyFill="1" applyBorder="1" applyAlignment="1" applyProtection="1">
      <alignment horizontal="left" vertical="center"/>
      <protection/>
    </xf>
    <xf numFmtId="0" fontId="9" fillId="0" borderId="0" xfId="56" applyFont="1" applyFill="1" applyBorder="1" applyAlignment="1" applyProtection="1">
      <alignment horizontal="left" vertical="center"/>
      <protection/>
    </xf>
    <xf numFmtId="0" fontId="9" fillId="0" borderId="0" xfId="56" applyFont="1" applyFill="1" applyBorder="1" applyAlignment="1" applyProtection="1">
      <alignment horizontal="center" vertical="center"/>
      <protection/>
    </xf>
    <xf numFmtId="3" fontId="10" fillId="37" borderId="0" xfId="56" applyNumberFormat="1" applyFont="1" applyFill="1" applyBorder="1" applyAlignment="1" applyProtection="1">
      <alignment horizontal="left" vertical="center" wrapText="1"/>
      <protection/>
    </xf>
    <xf numFmtId="3" fontId="9" fillId="0" borderId="106" xfId="56" applyNumberFormat="1" applyFont="1" applyFill="1" applyBorder="1" applyAlignment="1" applyProtection="1">
      <alignment horizontal="left" vertical="center"/>
      <protection locked="0"/>
    </xf>
    <xf numFmtId="3" fontId="9" fillId="0" borderId="104" xfId="56" applyNumberFormat="1" applyFont="1" applyFill="1" applyBorder="1" applyAlignment="1" applyProtection="1">
      <alignment horizontal="left" vertical="center"/>
      <protection locked="0"/>
    </xf>
    <xf numFmtId="3" fontId="9" fillId="0" borderId="105" xfId="56" applyNumberFormat="1" applyFont="1" applyFill="1" applyBorder="1" applyAlignment="1" applyProtection="1">
      <alignment horizontal="left" vertical="center"/>
      <protection locked="0"/>
    </xf>
    <xf numFmtId="0" fontId="9" fillId="43" borderId="124" xfId="56" applyFont="1" applyFill="1" applyBorder="1" applyAlignment="1" applyProtection="1">
      <alignment horizontal="center"/>
      <protection locked="0"/>
    </xf>
    <xf numFmtId="0" fontId="9" fillId="43" borderId="0" xfId="56" applyFont="1" applyFill="1" applyBorder="1" applyAlignment="1" applyProtection="1">
      <alignment horizontal="center"/>
      <protection locked="0"/>
    </xf>
    <xf numFmtId="0" fontId="9" fillId="43" borderId="125" xfId="56" applyFont="1" applyFill="1" applyBorder="1" applyAlignment="1" applyProtection="1">
      <alignment horizontal="center"/>
      <protection locked="0"/>
    </xf>
    <xf numFmtId="0" fontId="0" fillId="0" borderId="0" xfId="56" applyFont="1" applyFill="1" applyBorder="1" applyAlignment="1" applyProtection="1">
      <alignment horizontal="justify" vertical="center" wrapText="1"/>
      <protection/>
    </xf>
    <xf numFmtId="0" fontId="0" fillId="0" borderId="0" xfId="56" applyFont="1" applyFill="1" applyBorder="1" applyAlignment="1" applyProtection="1">
      <alignment horizontal="left"/>
      <protection/>
    </xf>
    <xf numFmtId="0" fontId="0" fillId="0" borderId="0" xfId="56" applyFill="1" applyBorder="1" applyAlignment="1" applyProtection="1">
      <alignment horizontal="left"/>
      <protection/>
    </xf>
    <xf numFmtId="3" fontId="0" fillId="0" borderId="0" xfId="56" applyNumberFormat="1" applyFont="1" applyFill="1" applyBorder="1" applyAlignment="1" applyProtection="1">
      <alignment horizontal="center" vertical="center"/>
      <protection locked="0"/>
    </xf>
    <xf numFmtId="0" fontId="9" fillId="43" borderId="110" xfId="56" applyFont="1" applyFill="1" applyBorder="1" applyAlignment="1" applyProtection="1">
      <alignment horizontal="left" vertical="center"/>
      <protection locked="0"/>
    </xf>
    <xf numFmtId="0" fontId="9" fillId="43" borderId="17" xfId="56" applyFont="1" applyFill="1" applyBorder="1" applyAlignment="1" applyProtection="1">
      <alignment horizontal="left" vertical="center"/>
      <protection locked="0"/>
    </xf>
    <xf numFmtId="0" fontId="9" fillId="43" borderId="111" xfId="56" applyFont="1" applyFill="1" applyBorder="1" applyAlignment="1" applyProtection="1">
      <alignment horizontal="left" vertical="center"/>
      <protection locked="0"/>
    </xf>
    <xf numFmtId="0" fontId="101" fillId="38" borderId="0" xfId="0" applyFont="1" applyFill="1" applyBorder="1" applyAlignment="1">
      <alignment horizontal="left" vertical="center" wrapText="1"/>
    </xf>
    <xf numFmtId="0" fontId="25" fillId="32" borderId="75" xfId="0" applyFont="1" applyFill="1" applyBorder="1" applyAlignment="1">
      <alignment horizontal="center" vertical="center"/>
    </xf>
    <xf numFmtId="0" fontId="25" fillId="32" borderId="126" xfId="0" applyFont="1" applyFill="1" applyBorder="1" applyAlignment="1">
      <alignment horizontal="center" vertical="center"/>
    </xf>
    <xf numFmtId="0" fontId="25" fillId="32" borderId="77" xfId="0" applyFont="1" applyFill="1" applyBorder="1" applyAlignment="1">
      <alignment horizontal="center" vertical="center"/>
    </xf>
    <xf numFmtId="0" fontId="27" fillId="32" borderId="0" xfId="0" applyFont="1" applyFill="1" applyBorder="1" applyAlignment="1">
      <alignment horizontal="justify" wrapText="1"/>
    </xf>
    <xf numFmtId="216" fontId="9" fillId="32" borderId="0" xfId="0" applyNumberFormat="1" applyFont="1" applyFill="1" applyAlignment="1">
      <alignment horizontal="left"/>
    </xf>
    <xf numFmtId="3" fontId="10" fillId="42" borderId="55" xfId="0" applyNumberFormat="1" applyFont="1" applyFill="1" applyBorder="1" applyAlignment="1" applyProtection="1">
      <alignment horizontal="left" vertical="center"/>
      <protection/>
    </xf>
    <xf numFmtId="3" fontId="10" fillId="42" borderId="57" xfId="0" applyNumberFormat="1" applyFont="1" applyFill="1" applyBorder="1" applyAlignment="1" applyProtection="1">
      <alignment horizontal="left" vertical="center"/>
      <protection/>
    </xf>
    <xf numFmtId="0" fontId="0" fillId="32" borderId="127" xfId="59" applyFont="1" applyFill="1" applyBorder="1" applyAlignment="1" applyProtection="1">
      <alignment horizontal="center" vertical="center" wrapText="1"/>
      <protection/>
    </xf>
    <xf numFmtId="0" fontId="0" fillId="32" borderId="128" xfId="59" applyFont="1" applyFill="1" applyBorder="1" applyAlignment="1" applyProtection="1">
      <alignment horizontal="center" vertical="center" wrapText="1"/>
      <protection/>
    </xf>
    <xf numFmtId="0" fontId="0" fillId="0" borderId="94" xfId="59" applyFont="1" applyFill="1" applyBorder="1" applyAlignment="1" applyProtection="1">
      <alignment horizontal="center" vertical="center"/>
      <protection/>
    </xf>
    <xf numFmtId="0" fontId="0" fillId="32" borderId="129" xfId="59" applyFont="1" applyFill="1" applyBorder="1" applyAlignment="1" applyProtection="1">
      <alignment horizontal="center" vertical="center"/>
      <protection/>
    </xf>
    <xf numFmtId="0" fontId="0" fillId="32" borderId="94" xfId="59" applyFont="1" applyFill="1" applyBorder="1" applyAlignment="1" applyProtection="1">
      <alignment horizontal="center" vertical="center"/>
      <protection/>
    </xf>
    <xf numFmtId="3" fontId="0" fillId="0" borderId="106" xfId="59" applyNumberFormat="1" applyFont="1" applyFill="1" applyBorder="1" applyAlignment="1" applyProtection="1">
      <alignment horizontal="left"/>
      <protection/>
    </xf>
    <xf numFmtId="3" fontId="0" fillId="0" borderId="104" xfId="59" applyNumberFormat="1" applyFont="1" applyFill="1" applyBorder="1" applyAlignment="1" applyProtection="1">
      <alignment horizontal="left"/>
      <protection/>
    </xf>
    <xf numFmtId="3" fontId="0" fillId="0" borderId="105" xfId="59" applyNumberFormat="1" applyFont="1" applyFill="1" applyBorder="1" applyAlignment="1" applyProtection="1">
      <alignment horizontal="left"/>
      <protection/>
    </xf>
    <xf numFmtId="0" fontId="18" fillId="40" borderId="50" xfId="59" applyFont="1" applyFill="1" applyBorder="1" applyAlignment="1">
      <alignment horizontal="left" vertical="center" wrapText="1"/>
      <protection/>
    </xf>
    <xf numFmtId="0" fontId="18" fillId="40" borderId="0" xfId="59" applyFont="1" applyFill="1" applyBorder="1" applyAlignment="1">
      <alignment horizontal="left" vertical="center" wrapText="1"/>
      <protection/>
    </xf>
    <xf numFmtId="0" fontId="0" fillId="32" borderId="130" xfId="59" applyFont="1" applyFill="1" applyBorder="1" applyAlignment="1" applyProtection="1">
      <alignment horizontal="center" vertical="center"/>
      <protection locked="0"/>
    </xf>
    <xf numFmtId="0" fontId="0" fillId="32" borderId="87" xfId="59" applyFont="1" applyFill="1" applyBorder="1" applyAlignment="1" applyProtection="1">
      <alignment horizontal="center" vertical="center"/>
      <protection locked="0"/>
    </xf>
    <xf numFmtId="0" fontId="0" fillId="32" borderId="0" xfId="59" applyFont="1" applyFill="1" applyBorder="1" applyAlignment="1" applyProtection="1">
      <alignment horizontal="right"/>
      <protection/>
    </xf>
    <xf numFmtId="0" fontId="0" fillId="32" borderId="16" xfId="59" applyFont="1" applyFill="1" applyBorder="1" applyAlignment="1" applyProtection="1">
      <alignment horizontal="right"/>
      <protection/>
    </xf>
    <xf numFmtId="0" fontId="0" fillId="32" borderId="131" xfId="59" applyFont="1" applyFill="1" applyBorder="1" applyAlignment="1" applyProtection="1">
      <alignment horizontal="center" vertical="center"/>
      <protection/>
    </xf>
  </cellXfs>
  <cellStyles count="62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_Hotel TalismanProdesa" xfId="39"/>
    <cellStyle name="Cor1" xfId="40"/>
    <cellStyle name="Cor2" xfId="41"/>
    <cellStyle name="Cor3" xfId="42"/>
    <cellStyle name="Cor4" xfId="43"/>
    <cellStyle name="Cor5" xfId="44"/>
    <cellStyle name="Cor6" xfId="45"/>
    <cellStyle name="Correto" xfId="46"/>
    <cellStyle name="Entrada" xfId="47"/>
    <cellStyle name="Euro" xfId="48"/>
    <cellStyle name="Euros" xfId="49"/>
    <cellStyle name="Hyperlink" xfId="50"/>
    <cellStyle name="Followed Hyperlink" xfId="51"/>
    <cellStyle name="Incorreto" xfId="52"/>
    <cellStyle name="Currency" xfId="53"/>
    <cellStyle name="Currency [0]" xfId="54"/>
    <cellStyle name="Neutro" xfId="55"/>
    <cellStyle name="Normal 2" xfId="56"/>
    <cellStyle name="Normal 3" xfId="57"/>
    <cellStyle name="Normal 4" xfId="58"/>
    <cellStyle name="Normal_ListaDespesasSITRAA." xfId="59"/>
    <cellStyle name="Normal_sheet_1" xfId="60"/>
    <cellStyle name="Nota" xfId="61"/>
    <cellStyle name="Percent(0)" xfId="62"/>
    <cellStyle name="Percent,00" xfId="63"/>
    <cellStyle name="Percent" xfId="64"/>
    <cellStyle name="Percentagem 2" xfId="65"/>
    <cellStyle name="Saída" xfId="66"/>
    <cellStyle name="Comma [0]" xfId="67"/>
    <cellStyle name="Shade" xfId="68"/>
    <cellStyle name="Texto de Aviso" xfId="69"/>
    <cellStyle name="Texto Explicativo" xfId="70"/>
    <cellStyle name="Título" xfId="71"/>
    <cellStyle name="Total" xfId="72"/>
    <cellStyle name="Verificar Célula" xfId="73"/>
    <cellStyle name="Comma" xfId="74"/>
    <cellStyle name="Vírgula 2" xfId="75"/>
  </cellStyles>
  <dxfs count="2"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57150</xdr:colOff>
      <xdr:row>76</xdr:row>
      <xdr:rowOff>114300</xdr:rowOff>
    </xdr:from>
    <xdr:to>
      <xdr:col>47</xdr:col>
      <xdr:colOff>28575</xdr:colOff>
      <xdr:row>79</xdr:row>
      <xdr:rowOff>28575</xdr:rowOff>
    </xdr:to>
    <xdr:grpSp>
      <xdr:nvGrpSpPr>
        <xdr:cNvPr id="1" name="Grupo 6"/>
        <xdr:cNvGrpSpPr>
          <a:grpSpLocks/>
        </xdr:cNvGrpSpPr>
      </xdr:nvGrpSpPr>
      <xdr:grpSpPr>
        <a:xfrm>
          <a:off x="3571875" y="10315575"/>
          <a:ext cx="1838325" cy="400050"/>
          <a:chOff x="4505326" y="7686675"/>
          <a:chExt cx="1809749" cy="419099"/>
        </a:xfrm>
        <a:solidFill>
          <a:srgbClr val="FFFFFF"/>
        </a:solidFill>
      </xdr:grpSpPr>
      <xdr:pic>
        <xdr:nvPicPr>
          <xdr:cNvPr id="2" name="Imagem 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E3EFF9"/>
              </a:clrFrom>
              <a:clrTo>
                <a:srgbClr val="E3EFF9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264968" y="7686675"/>
            <a:ext cx="1050107" cy="41909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3" descr="http://upload.wikimedia.org/wikipedia/commons/thumb/6/6c/Flag_of_the_Azores.svg/2000px-Flag_of_the_Azores.svg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505326" y="7686675"/>
            <a:ext cx="646985" cy="389133"/>
          </a:xfrm>
          <a:prstGeom prst="rect">
            <a:avLst/>
          </a:prstGeom>
          <a:noFill/>
          <a:ln w="9525" cmpd="sng">
            <a:solidFill>
              <a:srgbClr val="006AB4"/>
            </a:solidFill>
            <a:headEnd type="none"/>
            <a:tailEnd type="none"/>
          </a:ln>
        </xdr:spPr>
      </xdr:pic>
    </xdr:grpSp>
    <xdr:clientData/>
  </xdr:twoCellAnchor>
  <xdr:twoCellAnchor editAs="oneCell">
    <xdr:from>
      <xdr:col>36</xdr:col>
      <xdr:colOff>19050</xdr:colOff>
      <xdr:row>2</xdr:row>
      <xdr:rowOff>38100</xdr:rowOff>
    </xdr:from>
    <xdr:to>
      <xdr:col>56</xdr:col>
      <xdr:colOff>47625</xdr:colOff>
      <xdr:row>8</xdr:row>
      <xdr:rowOff>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314325"/>
          <a:ext cx="2038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11</xdr:col>
      <xdr:colOff>95250</xdr:colOff>
      <xdr:row>0</xdr:row>
      <xdr:rowOff>114300</xdr:rowOff>
    </xdr:from>
    <xdr:to>
      <xdr:col>15</xdr:col>
      <xdr:colOff>38100</xdr:colOff>
      <xdr:row>3</xdr:row>
      <xdr:rowOff>142875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7800" y="114300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</xdr:colOff>
      <xdr:row>55</xdr:row>
      <xdr:rowOff>0</xdr:rowOff>
    </xdr:from>
    <xdr:to>
      <xdr:col>47</xdr:col>
      <xdr:colOff>19050</xdr:colOff>
      <xdr:row>57</xdr:row>
      <xdr:rowOff>76200</xdr:rowOff>
    </xdr:to>
    <xdr:grpSp>
      <xdr:nvGrpSpPr>
        <xdr:cNvPr id="1" name="Grupo 1"/>
        <xdr:cNvGrpSpPr>
          <a:grpSpLocks/>
        </xdr:cNvGrpSpPr>
      </xdr:nvGrpSpPr>
      <xdr:grpSpPr>
        <a:xfrm>
          <a:off x="3562350" y="10106025"/>
          <a:ext cx="1809750" cy="447675"/>
          <a:chOff x="4505326" y="7686675"/>
          <a:chExt cx="1809749" cy="419099"/>
        </a:xfrm>
        <a:solidFill>
          <a:srgbClr val="FFFFFF"/>
        </a:solidFill>
      </xdr:grpSpPr>
      <xdr:pic>
        <xdr:nvPicPr>
          <xdr:cNvPr id="2" name="Imagem 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E3EFF9"/>
              </a:clrFrom>
              <a:clrTo>
                <a:srgbClr val="E3EFF9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267230" y="7686675"/>
            <a:ext cx="1047845" cy="41909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3" descr="http://upload.wikimedia.org/wikipedia/commons/thumb/6/6c/Flag_of_the_Azores.svg/2000px-Flag_of_the_Azores.svg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505326" y="7686675"/>
            <a:ext cx="647890" cy="392381"/>
          </a:xfrm>
          <a:prstGeom prst="rect">
            <a:avLst/>
          </a:prstGeom>
          <a:noFill/>
          <a:ln w="9525" cmpd="sng">
            <a:solidFill>
              <a:srgbClr val="006AB4"/>
            </a:solidFill>
            <a:headEnd type="none"/>
            <a:tailEnd type="none"/>
          </a:ln>
        </xdr:spPr>
      </xdr:pic>
    </xdr:grpSp>
    <xdr:clientData/>
  </xdr:twoCellAnchor>
  <xdr:twoCellAnchor editAs="oneCell">
    <xdr:from>
      <xdr:col>36</xdr:col>
      <xdr:colOff>19050</xdr:colOff>
      <xdr:row>2</xdr:row>
      <xdr:rowOff>38100</xdr:rowOff>
    </xdr:from>
    <xdr:to>
      <xdr:col>56</xdr:col>
      <xdr:colOff>76200</xdr:colOff>
      <xdr:row>8</xdr:row>
      <xdr:rowOff>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314325"/>
          <a:ext cx="2038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11</xdr:col>
      <xdr:colOff>95250</xdr:colOff>
      <xdr:row>0</xdr:row>
      <xdr:rowOff>114300</xdr:rowOff>
    </xdr:from>
    <xdr:to>
      <xdr:col>15</xdr:col>
      <xdr:colOff>38100</xdr:colOff>
      <xdr:row>3</xdr:row>
      <xdr:rowOff>142875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7800" y="114300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57150</xdr:colOff>
      <xdr:row>15</xdr:row>
      <xdr:rowOff>9525</xdr:rowOff>
    </xdr:from>
    <xdr:to>
      <xdr:col>41</xdr:col>
      <xdr:colOff>19050</xdr:colOff>
      <xdr:row>16</xdr:row>
      <xdr:rowOff>114300</xdr:rowOff>
    </xdr:to>
    <xdr:sp>
      <xdr:nvSpPr>
        <xdr:cNvPr id="6" name="CaixaDeTexto 6"/>
        <xdr:cNvSpPr txBox="1">
          <a:spLocks noChangeArrowheads="1"/>
        </xdr:cNvSpPr>
      </xdr:nvSpPr>
      <xdr:spPr>
        <a:xfrm>
          <a:off x="4619625" y="177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30</xdr:row>
      <xdr:rowOff>28575</xdr:rowOff>
    </xdr:from>
    <xdr:to>
      <xdr:col>9</xdr:col>
      <xdr:colOff>342900</xdr:colOff>
      <xdr:row>33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00025" y="5962650"/>
          <a:ext cx="57340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66675</xdr:colOff>
      <xdr:row>37</xdr:row>
      <xdr:rowOff>28575</xdr:rowOff>
    </xdr:from>
    <xdr:to>
      <xdr:col>9</xdr:col>
      <xdr:colOff>342900</xdr:colOff>
      <xdr:row>53</xdr:row>
      <xdr:rowOff>66675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200025" y="6867525"/>
          <a:ext cx="573405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381000</xdr:colOff>
      <xdr:row>56</xdr:row>
      <xdr:rowOff>19050</xdr:rowOff>
    </xdr:from>
    <xdr:to>
      <xdr:col>8</xdr:col>
      <xdr:colOff>590550</xdr:colOff>
      <xdr:row>59</xdr:row>
      <xdr:rowOff>104775</xdr:rowOff>
    </xdr:to>
    <xdr:sp>
      <xdr:nvSpPr>
        <xdr:cNvPr id="3" name="Rectângulo 7"/>
        <xdr:cNvSpPr>
          <a:spLocks/>
        </xdr:cNvSpPr>
      </xdr:nvSpPr>
      <xdr:spPr>
        <a:xfrm>
          <a:off x="3486150" y="9572625"/>
          <a:ext cx="18669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56</xdr:row>
      <xdr:rowOff>114300</xdr:rowOff>
    </xdr:from>
    <xdr:to>
      <xdr:col>8</xdr:col>
      <xdr:colOff>581025</xdr:colOff>
      <xdr:row>59</xdr:row>
      <xdr:rowOff>38100</xdr:rowOff>
    </xdr:to>
    <xdr:grpSp>
      <xdr:nvGrpSpPr>
        <xdr:cNvPr id="4" name="Grupo 6"/>
        <xdr:cNvGrpSpPr>
          <a:grpSpLocks/>
        </xdr:cNvGrpSpPr>
      </xdr:nvGrpSpPr>
      <xdr:grpSpPr>
        <a:xfrm>
          <a:off x="3505200" y="9667875"/>
          <a:ext cx="1838325" cy="400050"/>
          <a:chOff x="4505326" y="7686675"/>
          <a:chExt cx="1809749" cy="419099"/>
        </a:xfrm>
        <a:solidFill>
          <a:srgbClr val="FFFFFF"/>
        </a:solidFill>
      </xdr:grpSpPr>
      <xdr:pic>
        <xdr:nvPicPr>
          <xdr:cNvPr id="5" name="Imagem 5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E3EFF9"/>
              </a:clrFrom>
              <a:clrTo>
                <a:srgbClr val="E3EFF9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264968" y="7686675"/>
            <a:ext cx="1050107" cy="41909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agem 3" descr="http://upload.wikimedia.org/wikipedia/commons/thumb/6/6c/Flag_of_the_Azores.svg/2000px-Flag_of_the_Azores.svg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505326" y="7686675"/>
            <a:ext cx="646985" cy="389133"/>
          </a:xfrm>
          <a:prstGeom prst="rect">
            <a:avLst/>
          </a:prstGeom>
          <a:noFill/>
          <a:ln w="9525" cmpd="sng">
            <a:solidFill>
              <a:srgbClr val="006AB4"/>
            </a:solidFill>
            <a:headEnd type="none"/>
            <a:tailEnd type="none"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3</xdr:col>
      <xdr:colOff>828675</xdr:colOff>
      <xdr:row>3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752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133350</xdr:colOff>
      <xdr:row>1</xdr:row>
      <xdr:rowOff>28575</xdr:rowOff>
    </xdr:from>
    <xdr:to>
      <xdr:col>13</xdr:col>
      <xdr:colOff>904875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562850" y="114300"/>
          <a:ext cx="1838325" cy="400050"/>
          <a:chOff x="4505326" y="7686675"/>
          <a:chExt cx="1809749" cy="419099"/>
        </a:xfrm>
        <a:solidFill>
          <a:srgbClr val="FFFFFF"/>
        </a:solidFill>
      </xdr:grpSpPr>
      <xdr:pic>
        <xdr:nvPicPr>
          <xdr:cNvPr id="3" name="Imagem 3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E3EFF9"/>
              </a:clrFrom>
              <a:clrTo>
                <a:srgbClr val="E3EFF9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264968" y="7686675"/>
            <a:ext cx="1050107" cy="41909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m 3" descr="http://upload.wikimedia.org/wikipedia/commons/thumb/6/6c/Flag_of_the_Azores.svg/2000px-Flag_of_the_Azores.svg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505326" y="7686675"/>
            <a:ext cx="646985" cy="389133"/>
          </a:xfrm>
          <a:prstGeom prst="rect">
            <a:avLst/>
          </a:prstGeom>
          <a:noFill/>
          <a:ln w="9525" cmpd="sng">
            <a:solidFill>
              <a:srgbClr val="006AB4"/>
            </a:solidFill>
            <a:headEnd type="none"/>
            <a:tailEnd type="none"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800FPSA\Groups\Proliant\DPT\COMPETIR+\CANDIDATURAS%20PROMO&#199;&#195;O%20TURISTICA\MODELO%20FORMULARIO%20DO%20PROMOTOR\FORMPROMTURCOMPETIRV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Identif"/>
      <sheetName val="02 CondProm"/>
      <sheetName val="02b Declaração"/>
      <sheetName val="03 CaractProm"/>
      <sheetName val="04 DadosProj"/>
      <sheetName val="05 CondProj"/>
      <sheetName val="06 CaractProj"/>
      <sheetName val="07 DESP"/>
      <sheetName val="13 PGI"/>
      <sheetName val="14 FIN"/>
      <sheetName val="15 DR"/>
      <sheetName val="16 BAL"/>
      <sheetName val="17 ElemRemeter"/>
      <sheetName val="18 Dossier"/>
      <sheetName val="Listas"/>
      <sheetName val="Listas2"/>
      <sheetName val="camposOUTPUT"/>
    </sheetNames>
    <sheetDataSet>
      <sheetData sheetId="14">
        <row r="3">
          <cell r="J3" t="str">
            <v>Sociedade anónima</v>
          </cell>
        </row>
        <row r="4">
          <cell r="D4" t="str">
            <v>Corvo</v>
          </cell>
          <cell r="F4" t="str">
            <v>Angra do Heroísmo</v>
          </cell>
          <cell r="H4" t="str">
            <v>P. Delgada</v>
          </cell>
          <cell r="J4" t="str">
            <v>Sociedade por quotas</v>
          </cell>
          <cell r="L4" t="str">
            <v>Achada</v>
          </cell>
        </row>
        <row r="5">
          <cell r="D5" t="str">
            <v>Faial</v>
          </cell>
          <cell r="F5" t="str">
            <v>Calheta</v>
          </cell>
          <cell r="H5" t="str">
            <v>Fenais da Luz</v>
          </cell>
          <cell r="J5" t="str">
            <v>Sociedade em comandita</v>
          </cell>
          <cell r="L5" t="str">
            <v>Aeroporto Stª Maria</v>
          </cell>
        </row>
        <row r="6">
          <cell r="D6" t="str">
            <v>Flores</v>
          </cell>
          <cell r="F6" t="str">
            <v>Corvo</v>
          </cell>
          <cell r="H6" t="str">
            <v>Lagoa (S. Miguel)</v>
          </cell>
          <cell r="J6" t="str">
            <v>Sociedade unipessoal p/ quotas</v>
          </cell>
          <cell r="L6" t="str">
            <v>Aflitos</v>
          </cell>
        </row>
        <row r="7">
          <cell r="D7" t="str">
            <v>Graciosa</v>
          </cell>
          <cell r="F7" t="str">
            <v>Horta</v>
          </cell>
          <cell r="H7" t="str">
            <v>Vila do Porto</v>
          </cell>
          <cell r="J7" t="str">
            <v>Sociedade em nome colectivo</v>
          </cell>
          <cell r="L7" t="str">
            <v>Agua de Pau</v>
          </cell>
        </row>
        <row r="8">
          <cell r="D8" t="str">
            <v>Pico</v>
          </cell>
          <cell r="F8" t="str">
            <v>Lagoa</v>
          </cell>
          <cell r="H8" t="str">
            <v>Ribeira Grande</v>
          </cell>
          <cell r="J8" t="str">
            <v>Cooperativas</v>
          </cell>
          <cell r="L8" t="str">
            <v>Agua do Alto</v>
          </cell>
        </row>
        <row r="9">
          <cell r="D9" t="str">
            <v>S. Jorge</v>
          </cell>
          <cell r="F9" t="str">
            <v>Lajes das Flores</v>
          </cell>
          <cell r="H9" t="str">
            <v>Nordeste</v>
          </cell>
          <cell r="J9" t="str">
            <v>Agrup. Complementar de empresas</v>
          </cell>
          <cell r="L9" t="str">
            <v>Agua Retorta</v>
          </cell>
        </row>
        <row r="10">
          <cell r="D10" t="str">
            <v>S. Miguel</v>
          </cell>
          <cell r="F10" t="str">
            <v>Lajes do Pico</v>
          </cell>
          <cell r="H10" t="str">
            <v>Povoação</v>
          </cell>
          <cell r="J10" t="str">
            <v>Estab. Individual de responsab. limitada</v>
          </cell>
          <cell r="L10" t="str">
            <v>Agualva</v>
          </cell>
        </row>
        <row r="11">
          <cell r="D11" t="str">
            <v>Santa Maria</v>
          </cell>
          <cell r="F11" t="str">
            <v>Madalena</v>
          </cell>
          <cell r="H11" t="str">
            <v>Furnas</v>
          </cell>
          <cell r="J11" t="str">
            <v>Empresário em Nome Individual</v>
          </cell>
          <cell r="L11" t="str">
            <v>Almagreira</v>
          </cell>
        </row>
        <row r="12">
          <cell r="D12" t="str">
            <v>Terceira</v>
          </cell>
          <cell r="F12" t="str">
            <v>Nordeste</v>
          </cell>
          <cell r="H12" t="str">
            <v>V. Franca do Campo</v>
          </cell>
          <cell r="L12" t="str">
            <v>Altares</v>
          </cell>
        </row>
        <row r="13">
          <cell r="F13" t="str">
            <v>Ponta Delgada</v>
          </cell>
          <cell r="H13" t="str">
            <v>Angra Heroísmo</v>
          </cell>
          <cell r="L13" t="str">
            <v>Angra do Heroísmo</v>
          </cell>
        </row>
        <row r="14">
          <cell r="F14" t="str">
            <v>Povoação</v>
          </cell>
          <cell r="H14" t="str">
            <v>Praia da Vitória</v>
          </cell>
          <cell r="J14" t="str">
            <v>Regional</v>
          </cell>
          <cell r="L14" t="str">
            <v>Arrifes</v>
          </cell>
        </row>
        <row r="15">
          <cell r="F15" t="str">
            <v>Praia da Vitória</v>
          </cell>
          <cell r="H15" t="str">
            <v>Velas</v>
          </cell>
          <cell r="J15" t="str">
            <v>Nacional</v>
          </cell>
          <cell r="L15" t="str">
            <v>Bandeiras</v>
          </cell>
        </row>
        <row r="16">
          <cell r="F16" t="str">
            <v>Ribeira Grande</v>
          </cell>
          <cell r="H16" t="str">
            <v>Calheta (S. Jorge)</v>
          </cell>
          <cell r="J16" t="str">
            <v>Internacional</v>
          </cell>
          <cell r="L16" t="str">
            <v>Biscoitos</v>
          </cell>
        </row>
        <row r="17">
          <cell r="F17" t="str">
            <v>São Roque do Pico</v>
          </cell>
          <cell r="H17" t="str">
            <v>Topo (S. Jorge)</v>
          </cell>
          <cell r="L17" t="str">
            <v>Bretanha</v>
          </cell>
        </row>
        <row r="18">
          <cell r="F18" t="str">
            <v>Stª Cruz da Graciosa</v>
          </cell>
          <cell r="H18" t="str">
            <v>Stª Cruz da Graciosa</v>
          </cell>
          <cell r="L18" t="str">
            <v>Cabo da Praia</v>
          </cell>
        </row>
        <row r="19">
          <cell r="F19" t="str">
            <v>Stª Cruz das Flores</v>
          </cell>
          <cell r="H19" t="str">
            <v>Horta</v>
          </cell>
          <cell r="L19" t="str">
            <v>Calheta</v>
          </cell>
        </row>
        <row r="20">
          <cell r="F20" t="str">
            <v>Velas</v>
          </cell>
          <cell r="H20" t="str">
            <v>Lajes do Pico</v>
          </cell>
          <cell r="L20" t="str">
            <v>Calheta do Nesquim</v>
          </cell>
        </row>
        <row r="21">
          <cell r="F21" t="str">
            <v>Vila do Porto</v>
          </cell>
          <cell r="H21" t="str">
            <v>São Roque do Pico</v>
          </cell>
          <cell r="L21" t="str">
            <v>Calhetas</v>
          </cell>
        </row>
        <row r="22">
          <cell r="F22" t="str">
            <v>Vila Franca do Campo</v>
          </cell>
          <cell r="H22" t="str">
            <v>Madalena (Pico)</v>
          </cell>
          <cell r="L22" t="str">
            <v>Candelária (Pico)</v>
          </cell>
        </row>
        <row r="23">
          <cell r="H23" t="str">
            <v>Lajes das Flores</v>
          </cell>
          <cell r="L23" t="str">
            <v>Candelária (S. Miguel)</v>
          </cell>
        </row>
        <row r="24">
          <cell r="D24" t="str">
            <v>S</v>
          </cell>
          <cell r="H24" t="str">
            <v>Stª Cruz das Flores</v>
          </cell>
          <cell r="L24" t="str">
            <v>Capelas</v>
          </cell>
        </row>
        <row r="25">
          <cell r="D25" t="str">
            <v>N</v>
          </cell>
          <cell r="H25" t="str">
            <v>Corvo</v>
          </cell>
          <cell r="L25" t="str">
            <v>Capelo</v>
          </cell>
        </row>
        <row r="26">
          <cell r="L26" t="str">
            <v>Castelo Branco</v>
          </cell>
        </row>
        <row r="27">
          <cell r="L27" t="str">
            <v>Caveira</v>
          </cell>
        </row>
        <row r="28">
          <cell r="L28" t="str">
            <v>Cedros (Faial)</v>
          </cell>
        </row>
        <row r="29">
          <cell r="L29" t="str">
            <v>Cedros (Flores)</v>
          </cell>
        </row>
        <row r="30">
          <cell r="L30" t="str">
            <v>Corvo</v>
          </cell>
        </row>
        <row r="31">
          <cell r="L31" t="str">
            <v>Criação Velha</v>
          </cell>
        </row>
        <row r="32">
          <cell r="F32" t="str">
            <v>1. Campanhas publicitárias</v>
          </cell>
          <cell r="L32" t="str">
            <v>Doze Ribeiras</v>
          </cell>
        </row>
        <row r="33">
          <cell r="F33" t="str">
            <v>2. Conceção e produção de peças promocionais</v>
          </cell>
          <cell r="L33" t="str">
            <v>Faial da Terra</v>
          </cell>
        </row>
        <row r="34">
          <cell r="F34" t="str">
            <v>3. Mailings</v>
          </cell>
          <cell r="L34" t="str">
            <v>Fajã de Baixo</v>
          </cell>
        </row>
        <row r="35">
          <cell r="F35" t="str">
            <v>4. Transporte e estadas de Agentes Promotores</v>
          </cell>
          <cell r="L35" t="str">
            <v>Fajã de Cima</v>
          </cell>
        </row>
        <row r="36">
          <cell r="F36" t="str">
            <v>5. Contratação de Agentes Promotores</v>
          </cell>
          <cell r="L36" t="str">
            <v>Fajã Grande</v>
          </cell>
        </row>
        <row r="37">
          <cell r="F37" t="str">
            <v>6. Conceção e locação de espaços em feiras turísticas</v>
          </cell>
          <cell r="L37" t="str">
            <v>Fajãzinha</v>
          </cell>
        </row>
        <row r="38">
          <cell r="F38" t="str">
            <v>7. Aquisição e locação de equipamentos indispensáveis à realização das ações</v>
          </cell>
          <cell r="L38" t="str">
            <v>Fazenda</v>
          </cell>
        </row>
        <row r="39">
          <cell r="F39" t="str">
            <v>8. Criação e registo de marcas promocionais</v>
          </cell>
          <cell r="L39" t="str">
            <v>Fenais da Ajuda</v>
          </cell>
        </row>
        <row r="40">
          <cell r="F40" t="str">
            <v>9. Outras despesas afetas ao projeto</v>
          </cell>
          <cell r="L40" t="str">
            <v>Fenais da Luz</v>
          </cell>
        </row>
        <row r="41">
          <cell r="F41" t="str">
            <v>10. Elaboração do projeto</v>
          </cell>
          <cell r="L41" t="str">
            <v>Feteira (Faial)</v>
          </cell>
        </row>
        <row r="42">
          <cell r="L42" t="str">
            <v>Feteira (Terceira)</v>
          </cell>
        </row>
        <row r="43">
          <cell r="L43" t="str">
            <v>Feteiras</v>
          </cell>
        </row>
        <row r="44">
          <cell r="L44" t="str">
            <v>Flamengos</v>
          </cell>
        </row>
        <row r="45">
          <cell r="L45" t="str">
            <v>Fontaínhas</v>
          </cell>
        </row>
        <row r="46">
          <cell r="L46" t="str">
            <v>Fonte do Bastardo</v>
          </cell>
        </row>
        <row r="47">
          <cell r="L47" t="str">
            <v>Furnas</v>
          </cell>
        </row>
        <row r="48">
          <cell r="L48" t="str">
            <v>Ginetes</v>
          </cell>
        </row>
        <row r="49">
          <cell r="L49" t="str">
            <v>Guadalupe</v>
          </cell>
        </row>
        <row r="50">
          <cell r="L50" t="str">
            <v>Horta</v>
          </cell>
        </row>
        <row r="51">
          <cell r="L51" t="str">
            <v>Lagoa (S. Miguel)</v>
          </cell>
        </row>
        <row r="52">
          <cell r="L52" t="str">
            <v>Lajedo</v>
          </cell>
        </row>
        <row r="53">
          <cell r="L53" t="str">
            <v>Lajes (Terceira)</v>
          </cell>
        </row>
        <row r="54">
          <cell r="L54" t="str">
            <v>Lajes das Flores</v>
          </cell>
        </row>
        <row r="55">
          <cell r="L55" t="str">
            <v>Lajes do Pico</v>
          </cell>
        </row>
        <row r="56">
          <cell r="L56" t="str">
            <v>Livramento</v>
          </cell>
        </row>
        <row r="57">
          <cell r="L57" t="str">
            <v>Lomba</v>
          </cell>
        </row>
        <row r="58">
          <cell r="L58" t="str">
            <v>Lomba da Fazenda</v>
          </cell>
        </row>
        <row r="59">
          <cell r="L59" t="str">
            <v>Lomba da Maia</v>
          </cell>
        </row>
        <row r="60">
          <cell r="L60" t="str">
            <v>Luz (Graciosa)</v>
          </cell>
        </row>
        <row r="61">
          <cell r="L61" t="str">
            <v>Madalena (Pico)</v>
          </cell>
        </row>
        <row r="62">
          <cell r="L62" t="str">
            <v>Maia (S. Miguel)</v>
          </cell>
        </row>
        <row r="63">
          <cell r="L63" t="str">
            <v>Manadas</v>
          </cell>
        </row>
        <row r="64">
          <cell r="L64" t="str">
            <v>Mosteiro</v>
          </cell>
        </row>
        <row r="65">
          <cell r="L65" t="str">
            <v>Mosteiros</v>
          </cell>
        </row>
        <row r="66">
          <cell r="L66" t="str">
            <v>Nª Srª do Pilar</v>
          </cell>
        </row>
        <row r="67">
          <cell r="L67" t="str">
            <v>Nª Srª dos Remédios</v>
          </cell>
        </row>
        <row r="68">
          <cell r="L68" t="str">
            <v>Nordeste</v>
          </cell>
        </row>
        <row r="69">
          <cell r="L69" t="str">
            <v>Nordestinho</v>
          </cell>
        </row>
        <row r="70">
          <cell r="L70" t="str">
            <v>Norte Grande</v>
          </cell>
        </row>
        <row r="71">
          <cell r="L71" t="str">
            <v>Norte Pequeno</v>
          </cell>
        </row>
        <row r="72">
          <cell r="L72" t="str">
            <v>Pedro Miguel</v>
          </cell>
        </row>
        <row r="73">
          <cell r="L73" t="str">
            <v>Pico da Pedra</v>
          </cell>
        </row>
        <row r="74">
          <cell r="L74" t="str">
            <v>Piedade</v>
          </cell>
        </row>
        <row r="75">
          <cell r="L75" t="str">
            <v>Ponta Delgada (Flores)</v>
          </cell>
        </row>
        <row r="76">
          <cell r="L76" t="str">
            <v>Ponta Delgada (S. Miguel)</v>
          </cell>
        </row>
        <row r="77">
          <cell r="L77" t="str">
            <v>Ponte Garça</v>
          </cell>
        </row>
        <row r="78">
          <cell r="L78" t="str">
            <v>Porto Formoso</v>
          </cell>
        </row>
        <row r="79">
          <cell r="L79" t="str">
            <v>Porto Judeu</v>
          </cell>
        </row>
        <row r="80">
          <cell r="L80" t="str">
            <v>Povoação</v>
          </cell>
        </row>
        <row r="81">
          <cell r="L81" t="str">
            <v>Praia da Graciosa</v>
          </cell>
        </row>
        <row r="82">
          <cell r="L82" t="str">
            <v>Praia da Vitória</v>
          </cell>
        </row>
        <row r="83">
          <cell r="L83" t="str">
            <v>Praia do Almoxarife</v>
          </cell>
        </row>
        <row r="84">
          <cell r="L84" t="str">
            <v>Praia do Norte</v>
          </cell>
        </row>
        <row r="85">
          <cell r="L85" t="str">
            <v>Praínha</v>
          </cell>
        </row>
        <row r="86">
          <cell r="L86" t="str">
            <v>Quatro Ribeiras</v>
          </cell>
        </row>
        <row r="87">
          <cell r="L87" t="str">
            <v>Rabo de Peixe</v>
          </cell>
        </row>
        <row r="88">
          <cell r="L88" t="str">
            <v>Raminho</v>
          </cell>
        </row>
        <row r="89">
          <cell r="L89" t="str">
            <v>Relva</v>
          </cell>
        </row>
        <row r="90">
          <cell r="L90" t="str">
            <v>Remédios</v>
          </cell>
        </row>
        <row r="91">
          <cell r="L91" t="str">
            <v>Ribeira Chã</v>
          </cell>
        </row>
        <row r="92">
          <cell r="L92" t="str">
            <v>Ribeira Grande</v>
          </cell>
        </row>
        <row r="93">
          <cell r="L93" t="str">
            <v>Ribeira Quente</v>
          </cell>
        </row>
        <row r="94">
          <cell r="L94" t="str">
            <v>Ribeira Seca (S. Jorge)</v>
          </cell>
        </row>
        <row r="95">
          <cell r="L95" t="str">
            <v>Ribeira Seca (S. Miguel)</v>
          </cell>
        </row>
        <row r="96">
          <cell r="L96" t="str">
            <v>Ribeiras</v>
          </cell>
        </row>
        <row r="97">
          <cell r="L97" t="str">
            <v>Ribeirinha (Faial)</v>
          </cell>
        </row>
        <row r="98">
          <cell r="L98" t="str">
            <v>Ribeirinha (S. Miguel)</v>
          </cell>
        </row>
        <row r="99">
          <cell r="L99" t="str">
            <v>Ribeirinha (Terceira)</v>
          </cell>
        </row>
        <row r="100">
          <cell r="L100" t="str">
            <v>Rosais</v>
          </cell>
        </row>
        <row r="101">
          <cell r="L101" t="str">
            <v>Rosto de Cão</v>
          </cell>
        </row>
        <row r="102">
          <cell r="L102" t="str">
            <v>Salão</v>
          </cell>
        </row>
        <row r="103">
          <cell r="L103" t="str">
            <v>Santana</v>
          </cell>
        </row>
        <row r="104">
          <cell r="L104" t="str">
            <v>São Bartolomeu de Regatos</v>
          </cell>
        </row>
        <row r="105">
          <cell r="L105" t="str">
            <v>São Bento</v>
          </cell>
        </row>
        <row r="106">
          <cell r="L106" t="str">
            <v>São Braz</v>
          </cell>
        </row>
        <row r="107">
          <cell r="L107" t="str">
            <v>São Caetano</v>
          </cell>
        </row>
        <row r="108">
          <cell r="L108" t="str">
            <v>São João</v>
          </cell>
        </row>
        <row r="109">
          <cell r="L109" t="str">
            <v>São Mateus</v>
          </cell>
        </row>
        <row r="110">
          <cell r="L110" t="str">
            <v>São Mateus Calheta</v>
          </cell>
        </row>
        <row r="111">
          <cell r="L111" t="str">
            <v>São Pedro</v>
          </cell>
        </row>
        <row r="112">
          <cell r="L112" t="str">
            <v>São Roque</v>
          </cell>
        </row>
        <row r="113">
          <cell r="L113" t="str">
            <v>São Roque do Pico</v>
          </cell>
        </row>
        <row r="114">
          <cell r="L114" t="str">
            <v>São Sebastião</v>
          </cell>
        </row>
        <row r="115">
          <cell r="L115" t="str">
            <v>São Vicente Ferreira</v>
          </cell>
        </row>
        <row r="116">
          <cell r="L116" t="str">
            <v>Serreta</v>
          </cell>
        </row>
        <row r="117">
          <cell r="L117" t="str">
            <v>Sete Cidades</v>
          </cell>
        </row>
        <row r="118">
          <cell r="L118" t="str">
            <v>Stª Bárbara (S. Miguel)</v>
          </cell>
        </row>
        <row r="119">
          <cell r="L119" t="str">
            <v>Stª Bárbara (Stª Maria)</v>
          </cell>
        </row>
        <row r="120">
          <cell r="L120" t="str">
            <v>Stª Bárbara (Terceira)</v>
          </cell>
        </row>
        <row r="121">
          <cell r="L121" t="str">
            <v>Stª Cruz da Graciosa</v>
          </cell>
        </row>
        <row r="122">
          <cell r="L122" t="str">
            <v>Stª Cruz das Flores</v>
          </cell>
        </row>
        <row r="123">
          <cell r="L123" t="str">
            <v>Stª Luzia</v>
          </cell>
        </row>
        <row r="124">
          <cell r="L124" t="str">
            <v>Stº Amaro (Pico)</v>
          </cell>
        </row>
        <row r="125">
          <cell r="L125" t="str">
            <v>Stº Amaro (S. Jorge)</v>
          </cell>
        </row>
        <row r="126">
          <cell r="L126" t="str">
            <v>Stº Antão</v>
          </cell>
        </row>
        <row r="127">
          <cell r="L127" t="str">
            <v>Stº António (Pico)</v>
          </cell>
        </row>
        <row r="128">
          <cell r="L128" t="str">
            <v>Stº António (S. Miguel)</v>
          </cell>
        </row>
        <row r="129">
          <cell r="L129" t="str">
            <v>Stº Espírito</v>
          </cell>
        </row>
        <row r="130">
          <cell r="L130" t="str">
            <v>Terra Chã</v>
          </cell>
        </row>
        <row r="131">
          <cell r="L131" t="str">
            <v>Topo</v>
          </cell>
        </row>
        <row r="132">
          <cell r="L132" t="str">
            <v>Urzelina</v>
          </cell>
        </row>
        <row r="133">
          <cell r="L133" t="str">
            <v>Velas</v>
          </cell>
        </row>
        <row r="134">
          <cell r="L134" t="str">
            <v>Vila do Porto</v>
          </cell>
        </row>
        <row r="135">
          <cell r="L135" t="str">
            <v>Vila Franca do Campo</v>
          </cell>
        </row>
        <row r="136">
          <cell r="L136" t="str">
            <v>Vila Nova</v>
          </cell>
        </row>
      </sheetData>
      <sheetData sheetId="15">
        <row r="3">
          <cell r="A3" t="str">
            <v>01111</v>
          </cell>
          <cell r="B3" t="str">
            <v>Cerealicultura (excepto arroz)</v>
          </cell>
        </row>
        <row r="4">
          <cell r="A4" t="str">
            <v>01112</v>
          </cell>
          <cell r="B4" t="str">
            <v>Cultura de leguminosas secas e sementes oleaginosas</v>
          </cell>
        </row>
        <row r="5">
          <cell r="A5" t="str">
            <v>01120</v>
          </cell>
          <cell r="B5" t="str">
            <v>Cultura de arroz</v>
          </cell>
        </row>
        <row r="6">
          <cell r="A6" t="str">
            <v>01130</v>
          </cell>
          <cell r="B6" t="str">
            <v>Culturas de produtos hortícolas, raízes e tubérculos</v>
          </cell>
        </row>
        <row r="7">
          <cell r="A7" t="str">
            <v>01140</v>
          </cell>
          <cell r="B7" t="str">
            <v>Cultura de cana-de-açúcar</v>
          </cell>
        </row>
        <row r="8">
          <cell r="A8" t="str">
            <v>01150</v>
          </cell>
          <cell r="B8" t="str">
            <v>Cultura de tabaco</v>
          </cell>
        </row>
        <row r="9">
          <cell r="A9" t="str">
            <v>01160</v>
          </cell>
          <cell r="B9" t="str">
            <v>Cultura de plantas têxteis</v>
          </cell>
        </row>
        <row r="10">
          <cell r="A10" t="str">
            <v>01191</v>
          </cell>
          <cell r="B10" t="str">
            <v>Cultura de flores e de plantas ornamentais</v>
          </cell>
        </row>
        <row r="11">
          <cell r="A11" t="str">
            <v>01192</v>
          </cell>
          <cell r="B11" t="str">
            <v>Outras culturas temporárias, n.e.</v>
          </cell>
        </row>
        <row r="12">
          <cell r="A12" t="str">
            <v>01210</v>
          </cell>
          <cell r="B12" t="str">
            <v>Viticultura</v>
          </cell>
        </row>
        <row r="13">
          <cell r="A13" t="str">
            <v>01220</v>
          </cell>
          <cell r="B13" t="str">
            <v>Cultura de frutos tropicais e subtropicais</v>
          </cell>
        </row>
        <row r="14">
          <cell r="A14" t="str">
            <v>01230</v>
          </cell>
          <cell r="B14" t="str">
            <v>Cultura de citrinos</v>
          </cell>
        </row>
        <row r="15">
          <cell r="A15" t="str">
            <v>01240</v>
          </cell>
          <cell r="B15" t="str">
            <v>Cultura de pomóideas e prunóideas</v>
          </cell>
        </row>
        <row r="16">
          <cell r="A16" t="str">
            <v>01251</v>
          </cell>
          <cell r="B16" t="str">
            <v>Cultura de frutos de casca rija</v>
          </cell>
        </row>
        <row r="17">
          <cell r="A17" t="str">
            <v>01252</v>
          </cell>
          <cell r="B17" t="str">
            <v>Cultura de outros frutos em árvores e arbustos</v>
          </cell>
        </row>
        <row r="18">
          <cell r="A18" t="str">
            <v>01261</v>
          </cell>
          <cell r="B18" t="str">
            <v>Olivicultura</v>
          </cell>
        </row>
        <row r="19">
          <cell r="A19" t="str">
            <v>01262</v>
          </cell>
          <cell r="B19" t="str">
            <v>Cultura de outros frutos oleaginosos</v>
          </cell>
        </row>
        <row r="20">
          <cell r="A20" t="str">
            <v>01270</v>
          </cell>
          <cell r="B20" t="str">
            <v>Cultura de plantas destinadas à preparação de bebidas</v>
          </cell>
        </row>
        <row r="21">
          <cell r="A21" t="str">
            <v>01280</v>
          </cell>
          <cell r="B21" t="str">
            <v>Cultura de especiarias, plantas aromáticas, medicinais e farmacêuticas</v>
          </cell>
        </row>
        <row r="22">
          <cell r="A22" t="str">
            <v>01290</v>
          </cell>
          <cell r="B22" t="str">
            <v>Outras culturas permanentes</v>
          </cell>
        </row>
        <row r="23">
          <cell r="A23" t="str">
            <v>01300</v>
          </cell>
          <cell r="B23" t="str">
            <v>Cultura de materiais de propagação vegetativa</v>
          </cell>
        </row>
        <row r="24">
          <cell r="A24" t="str">
            <v>01410</v>
          </cell>
          <cell r="B24" t="str">
            <v>Criação de bovinos para produção de leite</v>
          </cell>
        </row>
        <row r="25">
          <cell r="A25" t="str">
            <v>01420</v>
          </cell>
          <cell r="B25" t="str">
            <v>Criação de outros bovinos (excepto para produção de leite) e búfalos</v>
          </cell>
        </row>
        <row r="26">
          <cell r="A26" t="str">
            <v>01430</v>
          </cell>
          <cell r="B26" t="str">
            <v>Criação de equinos, asininos e muares</v>
          </cell>
        </row>
        <row r="27">
          <cell r="A27" t="str">
            <v>01440</v>
          </cell>
          <cell r="B27" t="str">
            <v>Criação de camelos e camelídeos</v>
          </cell>
        </row>
        <row r="28">
          <cell r="A28" t="str">
            <v>01450</v>
          </cell>
          <cell r="B28" t="str">
            <v>Criação de ovinos e caprinos</v>
          </cell>
        </row>
        <row r="29">
          <cell r="A29" t="str">
            <v>01460</v>
          </cell>
          <cell r="B29" t="str">
            <v>Suinicultura</v>
          </cell>
        </row>
        <row r="30">
          <cell r="A30" t="str">
            <v>01470</v>
          </cell>
          <cell r="B30" t="str">
            <v>Avicultura</v>
          </cell>
        </row>
        <row r="31">
          <cell r="A31" t="str">
            <v>01491</v>
          </cell>
          <cell r="B31" t="str">
            <v>Apicultura</v>
          </cell>
        </row>
        <row r="32">
          <cell r="A32" t="str">
            <v>01492</v>
          </cell>
          <cell r="B32" t="str">
            <v>Cunicultura</v>
          </cell>
        </row>
        <row r="33">
          <cell r="A33" t="str">
            <v>01493</v>
          </cell>
          <cell r="B33" t="str">
            <v>Criação de animais de companhia</v>
          </cell>
        </row>
        <row r="34">
          <cell r="A34" t="str">
            <v>01494</v>
          </cell>
          <cell r="B34" t="str">
            <v>Outra produção animal, n.e.</v>
          </cell>
        </row>
        <row r="35">
          <cell r="A35" t="str">
            <v>01500</v>
          </cell>
          <cell r="B35" t="str">
            <v>Agricultura e produção animal combinadas</v>
          </cell>
        </row>
        <row r="36">
          <cell r="A36" t="str">
            <v>01610</v>
          </cell>
          <cell r="B36" t="str">
            <v>Actividades dos serviços relacionados com a agricultura</v>
          </cell>
        </row>
        <row r="37">
          <cell r="A37" t="str">
            <v>01620</v>
          </cell>
          <cell r="B37" t="str">
            <v>Actividades dos serviços relacionados com a produção animal, excepto serviços de veterinária</v>
          </cell>
        </row>
        <row r="38">
          <cell r="A38" t="str">
            <v>01630</v>
          </cell>
          <cell r="B38" t="str">
            <v>Preparação de produtos agrícolas para venda </v>
          </cell>
        </row>
        <row r="39">
          <cell r="A39" t="str">
            <v>01640</v>
          </cell>
          <cell r="B39" t="str">
            <v>Preparação e tratamento de sementes para propagação</v>
          </cell>
        </row>
        <row r="40">
          <cell r="A40" t="str">
            <v>01701</v>
          </cell>
          <cell r="B40" t="str">
            <v>Caça e repovoamento cinegético</v>
          </cell>
        </row>
        <row r="41">
          <cell r="A41" t="str">
            <v>01702</v>
          </cell>
          <cell r="B41" t="str">
            <v>Actividades dos serviços relacionados com a caça e repovoamento cinegético</v>
          </cell>
        </row>
        <row r="42">
          <cell r="A42" t="str">
            <v>02100</v>
          </cell>
          <cell r="B42" t="str">
            <v>Silvicultura e outras actividades florestais</v>
          </cell>
        </row>
        <row r="43">
          <cell r="A43" t="str">
            <v>02200</v>
          </cell>
          <cell r="B43" t="str">
            <v>Exploração florestal</v>
          </cell>
        </row>
        <row r="44">
          <cell r="A44" t="str">
            <v>02300</v>
          </cell>
          <cell r="B44" t="str">
            <v>Extracção de cortiça, resina e apanha de outros produtos florestais, excepto madeira</v>
          </cell>
        </row>
        <row r="45">
          <cell r="A45" t="str">
            <v>02400</v>
          </cell>
          <cell r="B45" t="str">
            <v>Actividades dos serviços relacionados com a silvicultura e exploração florestal</v>
          </cell>
        </row>
        <row r="46">
          <cell r="A46" t="str">
            <v>03111</v>
          </cell>
          <cell r="B46" t="str">
            <v>Pesca marítima </v>
          </cell>
        </row>
        <row r="47">
          <cell r="A47" t="str">
            <v>03112</v>
          </cell>
          <cell r="B47" t="str">
            <v>Apanha de algas e de outros produtos do mar</v>
          </cell>
        </row>
        <row r="48">
          <cell r="A48" t="str">
            <v>03121</v>
          </cell>
          <cell r="B48" t="str">
            <v>Pesca em águas interiores</v>
          </cell>
        </row>
        <row r="49">
          <cell r="A49" t="str">
            <v>03122</v>
          </cell>
          <cell r="B49" t="str">
            <v>Apanha de produtos de águas interiores</v>
          </cell>
        </row>
        <row r="50">
          <cell r="A50" t="str">
            <v>03210</v>
          </cell>
          <cell r="B50" t="str">
            <v>Aquicultura em águas salgadas e salobras</v>
          </cell>
        </row>
        <row r="51">
          <cell r="A51" t="str">
            <v>03220</v>
          </cell>
          <cell r="B51" t="str">
            <v>Aquicultura em águas doces</v>
          </cell>
        </row>
        <row r="52">
          <cell r="A52" t="str">
            <v>05100</v>
          </cell>
          <cell r="B52" t="str">
            <v>Extracção de hulha (inclui antracite)</v>
          </cell>
        </row>
        <row r="53">
          <cell r="A53" t="str">
            <v>05200</v>
          </cell>
          <cell r="B53" t="str">
            <v>Extracção de lenhite</v>
          </cell>
        </row>
        <row r="54">
          <cell r="A54" t="str">
            <v>06100</v>
          </cell>
          <cell r="B54" t="str">
            <v>Extracção de petróleo bruto</v>
          </cell>
        </row>
        <row r="55">
          <cell r="A55" t="str">
            <v>06200</v>
          </cell>
          <cell r="B55" t="str">
            <v>Extracção de gás natural</v>
          </cell>
        </row>
        <row r="56">
          <cell r="A56" t="str">
            <v>07100</v>
          </cell>
          <cell r="B56" t="str">
            <v>Extracção e preparação de minérios de ferro</v>
          </cell>
        </row>
        <row r="57">
          <cell r="A57" t="str">
            <v>07210</v>
          </cell>
          <cell r="B57" t="str">
            <v>Extracção e preparação de minérios de urânio e de tório</v>
          </cell>
        </row>
        <row r="58">
          <cell r="A58" t="str">
            <v>07290</v>
          </cell>
          <cell r="B58" t="str">
            <v>Extracção e preparação de outros minérios metálicos não ferrosos</v>
          </cell>
        </row>
        <row r="59">
          <cell r="A59" t="str">
            <v>08111</v>
          </cell>
          <cell r="B59" t="str">
            <v>Extracção de mármore e outras rochas carbonatadas</v>
          </cell>
        </row>
        <row r="60">
          <cell r="A60" t="str">
            <v>08112</v>
          </cell>
          <cell r="B60" t="str">
            <v>Extracção de granito ornamental e rochas similares</v>
          </cell>
        </row>
        <row r="61">
          <cell r="A61" t="str">
            <v>08113</v>
          </cell>
          <cell r="B61" t="str">
            <v>Extracção de calcário e cré</v>
          </cell>
        </row>
        <row r="62">
          <cell r="A62" t="str">
            <v>08114</v>
          </cell>
          <cell r="B62" t="str">
            <v>Extracção de gesso </v>
          </cell>
        </row>
        <row r="63">
          <cell r="A63" t="str">
            <v>08115</v>
          </cell>
          <cell r="B63" t="str">
            <v>Extracção de ardósia</v>
          </cell>
        </row>
        <row r="64">
          <cell r="A64" t="str">
            <v>08121</v>
          </cell>
          <cell r="B64" t="str">
            <v>Extracção de saibro, areia e pedra britada</v>
          </cell>
        </row>
        <row r="65">
          <cell r="A65" t="str">
            <v>08122</v>
          </cell>
          <cell r="B65" t="str">
            <v>Extracção de argilas e caulino</v>
          </cell>
        </row>
        <row r="66">
          <cell r="A66" t="str">
            <v>08910</v>
          </cell>
          <cell r="B66" t="str">
            <v>Extracção de minerais para a indústria química e para a fabricação de adubos</v>
          </cell>
        </row>
        <row r="67">
          <cell r="A67" t="str">
            <v>08920</v>
          </cell>
          <cell r="B67" t="str">
            <v>Extracção da turfa</v>
          </cell>
        </row>
        <row r="68">
          <cell r="A68" t="str">
            <v>08931</v>
          </cell>
          <cell r="B68" t="str">
            <v>Extracção de sal marinho</v>
          </cell>
        </row>
        <row r="69">
          <cell r="A69" t="str">
            <v>08932</v>
          </cell>
          <cell r="B69" t="str">
            <v>Extracção de sal gema</v>
          </cell>
        </row>
        <row r="70">
          <cell r="A70" t="str">
            <v>08991</v>
          </cell>
          <cell r="B70" t="str">
            <v>Extracção de feldspato</v>
          </cell>
        </row>
        <row r="71">
          <cell r="A71" t="str">
            <v>08992</v>
          </cell>
          <cell r="B71" t="str">
            <v>Extracção de outros minerais não metálicos, n.e.</v>
          </cell>
        </row>
        <row r="72">
          <cell r="A72" t="str">
            <v>09100</v>
          </cell>
          <cell r="B72" t="str">
            <v>Actividades dos serviços relacionados com a extracção de petróleo e gás, excepto a prospecção</v>
          </cell>
        </row>
        <row r="73">
          <cell r="A73" t="str">
            <v>09900</v>
          </cell>
          <cell r="B73" t="str">
            <v>Outras actividades dos serviços relacionados com as indústrias extractivas</v>
          </cell>
        </row>
        <row r="74">
          <cell r="A74" t="str">
            <v>10110</v>
          </cell>
          <cell r="B74" t="str">
            <v>Abate de gado (produção de carne)</v>
          </cell>
        </row>
        <row r="75">
          <cell r="A75" t="str">
            <v>10120</v>
          </cell>
          <cell r="B75" t="str">
            <v>Abate de aves (produção de carne)</v>
          </cell>
        </row>
        <row r="76">
          <cell r="A76" t="str">
            <v>10130</v>
          </cell>
          <cell r="B76" t="str">
            <v>Fabricação de produtos à base de carne</v>
          </cell>
        </row>
        <row r="77">
          <cell r="A77" t="str">
            <v>10201</v>
          </cell>
          <cell r="B77" t="str">
            <v>Preparação de produtos da pesca e da aquicultura</v>
          </cell>
        </row>
        <row r="78">
          <cell r="A78" t="str">
            <v>10202</v>
          </cell>
          <cell r="B78" t="str">
            <v>Congelação de produtos da pesca e da aquicultura</v>
          </cell>
        </row>
        <row r="79">
          <cell r="A79" t="str">
            <v>10203</v>
          </cell>
          <cell r="B79" t="str">
            <v>Conservação de produtos da pesca e da aquicultura em azeite e outros óleos vegetais e outros molhos</v>
          </cell>
        </row>
        <row r="80">
          <cell r="A80" t="str">
            <v>10204</v>
          </cell>
          <cell r="B80" t="str">
            <v>Salga, secagem e outras actividades de transformação de produtos da pesca e aquicultura</v>
          </cell>
        </row>
        <row r="81">
          <cell r="A81" t="str">
            <v>10310</v>
          </cell>
          <cell r="B81" t="str">
            <v>Preparação e conservação de batatas</v>
          </cell>
        </row>
        <row r="82">
          <cell r="A82" t="str">
            <v>10320</v>
          </cell>
          <cell r="B82" t="str">
            <v>Fabricação de sumos de frutos e de produtos hortícolas</v>
          </cell>
        </row>
        <row r="83">
          <cell r="A83" t="str">
            <v>10391</v>
          </cell>
          <cell r="B83" t="str">
            <v>Congelação de frutos e de produtos hortícolas</v>
          </cell>
        </row>
        <row r="84">
          <cell r="A84" t="str">
            <v>10392</v>
          </cell>
          <cell r="B84" t="str">
            <v>Secagem e desidratação de frutos e de produtos hortícolas</v>
          </cell>
        </row>
        <row r="85">
          <cell r="A85" t="str">
            <v>10393</v>
          </cell>
          <cell r="B85" t="str">
            <v>Fabricação de doces, compotas, geleias e marmelada</v>
          </cell>
        </row>
        <row r="86">
          <cell r="A86" t="str">
            <v>10394</v>
          </cell>
          <cell r="B86" t="str">
            <v>Descasque e transformação de frutos de casca rija comestíveis</v>
          </cell>
        </row>
        <row r="87">
          <cell r="A87" t="str">
            <v>10395</v>
          </cell>
          <cell r="B87" t="str">
            <v>Preparação e conservação de frutos e de produtos hortícolas por outros processos</v>
          </cell>
        </row>
        <row r="88">
          <cell r="A88" t="str">
            <v>10411</v>
          </cell>
          <cell r="B88" t="str">
            <v>Produção de óleos e gorduras animais brutos </v>
          </cell>
        </row>
        <row r="89">
          <cell r="A89" t="str">
            <v>10412</v>
          </cell>
          <cell r="B89" t="str">
            <v>Produção de azeite</v>
          </cell>
        </row>
        <row r="90">
          <cell r="A90" t="str">
            <v>10413</v>
          </cell>
          <cell r="B90" t="str">
            <v>Produção de óleos vegetais brutos (excepto azeite) </v>
          </cell>
        </row>
        <row r="91">
          <cell r="A91" t="str">
            <v>10414</v>
          </cell>
          <cell r="B91" t="str">
            <v>Refinação de azeite, óleos e gorduras</v>
          </cell>
        </row>
        <row r="92">
          <cell r="A92" t="str">
            <v>10420</v>
          </cell>
          <cell r="B92" t="str">
            <v>Fabricação de margarinas e de gorduras alimentares similares</v>
          </cell>
        </row>
        <row r="93">
          <cell r="A93" t="str">
            <v>10510</v>
          </cell>
          <cell r="B93" t="str">
            <v>Indústrias do leite e derivados</v>
          </cell>
        </row>
        <row r="94">
          <cell r="A94" t="str">
            <v>10520</v>
          </cell>
          <cell r="B94" t="str">
            <v>Fabricação de gelados e sorvetes</v>
          </cell>
        </row>
        <row r="95">
          <cell r="A95" t="str">
            <v>10611</v>
          </cell>
          <cell r="B95" t="str">
            <v>Moagem de cereais</v>
          </cell>
        </row>
        <row r="96">
          <cell r="A96" t="str">
            <v>10612</v>
          </cell>
          <cell r="B96" t="str">
            <v>Descasque, branqueamento e outros tratamentos do arroz</v>
          </cell>
        </row>
        <row r="97">
          <cell r="A97" t="str">
            <v>10613</v>
          </cell>
          <cell r="B97" t="str">
            <v>Transformação de cereais e leguminosas, n.e.</v>
          </cell>
        </row>
        <row r="98">
          <cell r="A98" t="str">
            <v>10620</v>
          </cell>
          <cell r="B98" t="str">
            <v>Fabricação de amidos, féculas e produtos afins</v>
          </cell>
        </row>
        <row r="99">
          <cell r="A99" t="str">
            <v>10711</v>
          </cell>
          <cell r="B99" t="str">
            <v>Panificação </v>
          </cell>
        </row>
        <row r="100">
          <cell r="A100" t="str">
            <v>10712</v>
          </cell>
          <cell r="B100" t="str">
            <v>Pastelaria</v>
          </cell>
        </row>
        <row r="101">
          <cell r="A101" t="str">
            <v>10720</v>
          </cell>
          <cell r="B101" t="str">
            <v>Fabricação de bolachas, biscoitos, tostas e pastelaria de conservação</v>
          </cell>
        </row>
        <row r="102">
          <cell r="A102" t="str">
            <v>10730</v>
          </cell>
          <cell r="B102" t="str">
            <v>Fabricação de massas alimentícias, cuscuz e similares</v>
          </cell>
        </row>
        <row r="103">
          <cell r="A103" t="str">
            <v>10810</v>
          </cell>
          <cell r="B103" t="str">
            <v>Indústria do açúcar</v>
          </cell>
        </row>
        <row r="104">
          <cell r="A104" t="str">
            <v>10821</v>
          </cell>
          <cell r="B104" t="str">
            <v>Fabricação de cacau e de chocolate </v>
          </cell>
        </row>
        <row r="105">
          <cell r="A105" t="str">
            <v>10822</v>
          </cell>
          <cell r="B105" t="str">
            <v>Fabricação de produtos de confeitaria</v>
          </cell>
        </row>
        <row r="106">
          <cell r="A106" t="str">
            <v>10830</v>
          </cell>
          <cell r="B106" t="str">
            <v>Indústria do café e do chá</v>
          </cell>
        </row>
        <row r="107">
          <cell r="A107" t="str">
            <v>10840</v>
          </cell>
          <cell r="B107" t="str">
            <v>Fabricação de condimentos e temperos</v>
          </cell>
        </row>
        <row r="108">
          <cell r="A108" t="str">
            <v>10850</v>
          </cell>
          <cell r="B108" t="str">
            <v>Fabricação de refeições e pratos pré-cozinhados</v>
          </cell>
        </row>
        <row r="109">
          <cell r="A109" t="str">
            <v>10860</v>
          </cell>
          <cell r="B109" t="str">
            <v>Fabricação de alimentos homogeneizados e dietéticos</v>
          </cell>
        </row>
        <row r="110">
          <cell r="A110" t="str">
            <v>10891</v>
          </cell>
          <cell r="B110" t="str">
            <v>Fabricação de fermentos, leveduras e adjuvantes para panificação e pastelaria</v>
          </cell>
        </row>
        <row r="111">
          <cell r="A111" t="str">
            <v>10892</v>
          </cell>
          <cell r="B111" t="str">
            <v>Fabricação de caldos, sopas e sobremesas</v>
          </cell>
        </row>
        <row r="112">
          <cell r="A112" t="str">
            <v>10893</v>
          </cell>
          <cell r="B112" t="str">
            <v>Fabricação de outros produtos alimentares diversos, n.e.</v>
          </cell>
        </row>
        <row r="113">
          <cell r="A113" t="str">
            <v>10911</v>
          </cell>
          <cell r="B113" t="str">
            <v>Fabricação de pré-misturas</v>
          </cell>
        </row>
        <row r="114">
          <cell r="A114" t="str">
            <v>10912</v>
          </cell>
          <cell r="B114" t="str">
            <v>Fabricação de alimentos para animais de criação (excepto para aquicultura)</v>
          </cell>
        </row>
        <row r="115">
          <cell r="A115" t="str">
            <v>10913</v>
          </cell>
          <cell r="B115" t="str">
            <v>Fabricação de alimentos para aquicultura</v>
          </cell>
        </row>
        <row r="116">
          <cell r="A116" t="str">
            <v>10920</v>
          </cell>
          <cell r="B116" t="str">
            <v>Fabricação de alimentos para animais de companhia</v>
          </cell>
        </row>
        <row r="117">
          <cell r="A117" t="str">
            <v>11011</v>
          </cell>
          <cell r="B117" t="str">
            <v>Fabricação de aguardentes preparadas</v>
          </cell>
        </row>
        <row r="118">
          <cell r="A118" t="str">
            <v>11012</v>
          </cell>
          <cell r="B118" t="str">
            <v>Fabricação de aguardentes não preparadas</v>
          </cell>
        </row>
        <row r="119">
          <cell r="A119" t="str">
            <v>11013</v>
          </cell>
          <cell r="B119" t="str">
            <v>Produção de licores e de outras bebidas destiladas</v>
          </cell>
        </row>
        <row r="120">
          <cell r="A120" t="str">
            <v>11021</v>
          </cell>
          <cell r="B120" t="str">
            <v>Produção de vinhos comuns e licorosos </v>
          </cell>
        </row>
        <row r="121">
          <cell r="A121" t="str">
            <v>11022</v>
          </cell>
          <cell r="B121" t="str">
            <v>Produção de vinhos espumantes e espumosos</v>
          </cell>
        </row>
        <row r="122">
          <cell r="A122" t="str">
            <v>11030</v>
          </cell>
          <cell r="B122" t="str">
            <v>Fabricação de cidra e outras bebidas fermentadas de frutos</v>
          </cell>
        </row>
        <row r="123">
          <cell r="A123" t="str">
            <v>11040</v>
          </cell>
          <cell r="B123" t="str">
            <v>Fabricação de vermutes e de outras bebidas fermentadas não destiladas</v>
          </cell>
        </row>
        <row r="124">
          <cell r="A124" t="str">
            <v>11050</v>
          </cell>
          <cell r="B124" t="str">
            <v>Fabricação de cerveja</v>
          </cell>
        </row>
        <row r="125">
          <cell r="A125" t="str">
            <v>11060</v>
          </cell>
          <cell r="B125" t="str">
            <v>Fabricação de malte</v>
          </cell>
        </row>
        <row r="126">
          <cell r="A126" t="str">
            <v>11071</v>
          </cell>
          <cell r="B126" t="str">
            <v>Engarrafamento de águas minerais naturais e de nascente</v>
          </cell>
        </row>
        <row r="127">
          <cell r="A127" t="str">
            <v>11072</v>
          </cell>
          <cell r="B127" t="str">
            <v>Fabricação de refrigerantes e de outras bebidas não alcoólicas, n.e.</v>
          </cell>
        </row>
        <row r="128">
          <cell r="A128" t="str">
            <v>12000</v>
          </cell>
          <cell r="B128" t="str">
            <v>Preparação de tabaco</v>
          </cell>
        </row>
        <row r="129">
          <cell r="A129" t="str">
            <v>13101</v>
          </cell>
          <cell r="B129" t="str">
            <v>Preparação e fiação de fibras do tipo algodão</v>
          </cell>
        </row>
        <row r="130">
          <cell r="A130" t="str">
            <v>13102</v>
          </cell>
          <cell r="B130" t="str">
            <v>Preparação e fiação de fibras do tipo lã</v>
          </cell>
        </row>
        <row r="131">
          <cell r="A131" t="str">
            <v>13103</v>
          </cell>
          <cell r="B131" t="str">
            <v>Preparação e fiação da seda e preparação e texturização de filamentos sintéticos e artificiais</v>
          </cell>
        </row>
        <row r="132">
          <cell r="A132" t="str">
            <v>13104</v>
          </cell>
          <cell r="B132" t="str">
            <v>Fabricação de linhas de costura</v>
          </cell>
        </row>
        <row r="133">
          <cell r="A133" t="str">
            <v>13105</v>
          </cell>
          <cell r="B133" t="str">
            <v>Preparação e fiação de linho e de outras fibras têxteis</v>
          </cell>
        </row>
        <row r="134">
          <cell r="A134" t="str">
            <v>13201</v>
          </cell>
          <cell r="B134" t="str">
            <v>Tecelagem de fio do tipo algodão</v>
          </cell>
        </row>
        <row r="135">
          <cell r="A135" t="str">
            <v>13202</v>
          </cell>
          <cell r="B135" t="str">
            <v>Tecelagem de fio do tipo lã</v>
          </cell>
        </row>
        <row r="136">
          <cell r="A136" t="str">
            <v>13203</v>
          </cell>
          <cell r="B136" t="str">
            <v>Tecelagem de fio do tipo seda e de outros têxteis</v>
          </cell>
        </row>
        <row r="137">
          <cell r="A137" t="str">
            <v>13301</v>
          </cell>
          <cell r="B137" t="str">
            <v>Branqueamento e tingimento</v>
          </cell>
        </row>
        <row r="138">
          <cell r="A138" t="str">
            <v>13302</v>
          </cell>
          <cell r="B138" t="str">
            <v>Estampagem </v>
          </cell>
        </row>
        <row r="139">
          <cell r="A139" t="str">
            <v>13303</v>
          </cell>
          <cell r="B139" t="str">
            <v>Acabamento de fios,  tecidos e artigos têxteis, n.e.</v>
          </cell>
        </row>
        <row r="140">
          <cell r="A140" t="str">
            <v>13910</v>
          </cell>
          <cell r="B140" t="str">
            <v>Fabricação de tecidos de malha</v>
          </cell>
        </row>
        <row r="141">
          <cell r="A141" t="str">
            <v>13920</v>
          </cell>
          <cell r="B141" t="str">
            <v>Fabricação de artigos têxteis confeccionados, excepto vestuário</v>
          </cell>
        </row>
        <row r="142">
          <cell r="A142" t="str">
            <v>13930</v>
          </cell>
          <cell r="B142" t="str">
            <v>Fabricação de tapetes e carpetes</v>
          </cell>
        </row>
        <row r="143">
          <cell r="A143" t="str">
            <v>13941</v>
          </cell>
          <cell r="B143" t="str">
            <v>Fabricação de cordoaria </v>
          </cell>
        </row>
        <row r="144">
          <cell r="A144" t="str">
            <v>13942</v>
          </cell>
          <cell r="B144" t="str">
            <v>Fabricação de redes </v>
          </cell>
        </row>
        <row r="145">
          <cell r="A145" t="str">
            <v>13950</v>
          </cell>
          <cell r="B145" t="str">
            <v>Fabricação de não tecidos e respectivos artigos, excepto vestuário</v>
          </cell>
        </row>
        <row r="146">
          <cell r="A146" t="str">
            <v>13961</v>
          </cell>
          <cell r="B146" t="str">
            <v>Fabricação de passamanarias e sirgarias</v>
          </cell>
        </row>
        <row r="147">
          <cell r="A147" t="str">
            <v>13962</v>
          </cell>
          <cell r="B147" t="str">
            <v>Fabricação de têxteis para uso técnico e industrial, n.e.</v>
          </cell>
        </row>
        <row r="148">
          <cell r="A148" t="str">
            <v>13991</v>
          </cell>
          <cell r="B148" t="str">
            <v>Fabricação de bordados </v>
          </cell>
        </row>
        <row r="149">
          <cell r="A149" t="str">
            <v>13992</v>
          </cell>
          <cell r="B149" t="str">
            <v>Fabricação de rendas</v>
          </cell>
        </row>
        <row r="150">
          <cell r="A150" t="str">
            <v>13993</v>
          </cell>
          <cell r="B150" t="str">
            <v>Fabricação de outros  têxteis diversos, n.e.</v>
          </cell>
        </row>
        <row r="151">
          <cell r="A151" t="str">
            <v>14110</v>
          </cell>
          <cell r="B151" t="str">
            <v>Confecção de vestuário em couro</v>
          </cell>
        </row>
        <row r="152">
          <cell r="A152" t="str">
            <v>14120</v>
          </cell>
          <cell r="B152" t="str">
            <v>Confecção de vestuário de trabalho</v>
          </cell>
        </row>
        <row r="153">
          <cell r="A153" t="str">
            <v>14131</v>
          </cell>
          <cell r="B153" t="str">
            <v>Confecção de outro vestuário exterior em série</v>
          </cell>
        </row>
        <row r="154">
          <cell r="A154" t="str">
            <v>14132</v>
          </cell>
          <cell r="B154" t="str">
            <v>Confecção de outro vestuário exterior por medida</v>
          </cell>
        </row>
        <row r="155">
          <cell r="A155" t="str">
            <v>14133</v>
          </cell>
          <cell r="B155" t="str">
            <v>Actividades de acabamento de artigos de vestuário</v>
          </cell>
        </row>
        <row r="156">
          <cell r="A156" t="str">
            <v>14140</v>
          </cell>
          <cell r="B156" t="str">
            <v>Confecção de vestuário interior</v>
          </cell>
        </row>
        <row r="157">
          <cell r="A157" t="str">
            <v>14190</v>
          </cell>
          <cell r="B157" t="str">
            <v>Confecção de outros artigos e acessórios de vestuário</v>
          </cell>
        </row>
        <row r="158">
          <cell r="A158" t="str">
            <v>14200</v>
          </cell>
          <cell r="B158" t="str">
            <v>Fabricação de artigos de peles com pêlo</v>
          </cell>
        </row>
        <row r="159">
          <cell r="A159" t="str">
            <v>14310</v>
          </cell>
          <cell r="B159" t="str">
            <v>Fabricação de meias e similares de malha</v>
          </cell>
        </row>
        <row r="160">
          <cell r="A160" t="str">
            <v>14390</v>
          </cell>
          <cell r="B160" t="str">
            <v>Fabricação de outro vestuário de malha</v>
          </cell>
        </row>
        <row r="161">
          <cell r="A161" t="str">
            <v>15111</v>
          </cell>
          <cell r="B161" t="str">
            <v>Curtimenta e acabamento de peles sem pêlo</v>
          </cell>
        </row>
        <row r="162">
          <cell r="A162" t="str">
            <v>15112</v>
          </cell>
          <cell r="B162" t="str">
            <v>Fabricação de couro reconstituído</v>
          </cell>
        </row>
        <row r="163">
          <cell r="A163" t="str">
            <v>15113</v>
          </cell>
          <cell r="B163" t="str">
            <v>Curtimenta e acabamento de peles com pêlo</v>
          </cell>
        </row>
        <row r="164">
          <cell r="A164" t="str">
            <v>15120</v>
          </cell>
          <cell r="B164" t="str">
            <v>Fabricação de artigos de viagem e de uso pessoal, de marroquinaria, de correeiro e de seleiro</v>
          </cell>
        </row>
        <row r="165">
          <cell r="A165" t="str">
            <v>15201</v>
          </cell>
          <cell r="B165" t="str">
            <v>Fabricação de calçado</v>
          </cell>
        </row>
        <row r="166">
          <cell r="A166" t="str">
            <v>15202</v>
          </cell>
          <cell r="B166" t="str">
            <v>Fabricação de componentes para calçado</v>
          </cell>
        </row>
        <row r="167">
          <cell r="A167" t="str">
            <v>16101</v>
          </cell>
          <cell r="B167" t="str">
            <v>Serração de madeira</v>
          </cell>
        </row>
        <row r="168">
          <cell r="A168" t="str">
            <v>16102</v>
          </cell>
          <cell r="B168" t="str">
            <v>Impregnação de madeira</v>
          </cell>
        </row>
        <row r="169">
          <cell r="A169" t="str">
            <v>16211</v>
          </cell>
          <cell r="B169" t="str">
            <v>Fabricação de painéis de partículas de madeira</v>
          </cell>
        </row>
        <row r="170">
          <cell r="A170" t="str">
            <v>16212</v>
          </cell>
          <cell r="B170" t="str">
            <v>Fabricação de painéis de fibras de madeira</v>
          </cell>
        </row>
        <row r="171">
          <cell r="A171" t="str">
            <v>16213</v>
          </cell>
          <cell r="B171" t="str">
            <v>Fabricação de folheados, contraplacados, lamelados e de outros painéis</v>
          </cell>
        </row>
        <row r="172">
          <cell r="A172" t="str">
            <v>16220</v>
          </cell>
          <cell r="B172" t="str">
            <v>Parqueteria</v>
          </cell>
        </row>
        <row r="173">
          <cell r="A173" t="str">
            <v>16230</v>
          </cell>
          <cell r="B173" t="str">
            <v>Fabricação de outras obras de carpintaria para a construção</v>
          </cell>
        </row>
        <row r="174">
          <cell r="A174" t="str">
            <v>16240</v>
          </cell>
          <cell r="B174" t="str">
            <v>Fabricação de embalagens de madeira</v>
          </cell>
        </row>
        <row r="175">
          <cell r="A175" t="str">
            <v>16291</v>
          </cell>
          <cell r="B175" t="str">
            <v>Fabricação de outras obras de madeira</v>
          </cell>
        </row>
        <row r="176">
          <cell r="A176" t="str">
            <v>16292</v>
          </cell>
          <cell r="B176" t="str">
            <v>Fabricação de obras de cestaria e de espartaria</v>
          </cell>
        </row>
        <row r="177">
          <cell r="A177" t="str">
            <v>16293</v>
          </cell>
          <cell r="B177" t="str">
            <v>Indústria de preparação da cortiça</v>
          </cell>
        </row>
        <row r="178">
          <cell r="A178" t="str">
            <v>16294</v>
          </cell>
          <cell r="B178" t="str">
            <v>Fabricação de rolhas de cortiça</v>
          </cell>
        </row>
        <row r="179">
          <cell r="A179" t="str">
            <v>16295</v>
          </cell>
          <cell r="B179" t="str">
            <v>Fabricação de outros produtos de cortiça</v>
          </cell>
        </row>
        <row r="180">
          <cell r="A180" t="str">
            <v>17110</v>
          </cell>
          <cell r="B180" t="str">
            <v>Fabricação de pasta</v>
          </cell>
        </row>
        <row r="181">
          <cell r="A181" t="str">
            <v>17120</v>
          </cell>
          <cell r="B181" t="str">
            <v>Fabricação de papel e de cartão (excepto canelado)</v>
          </cell>
        </row>
        <row r="182">
          <cell r="A182" t="str">
            <v>17211</v>
          </cell>
          <cell r="B182" t="str">
            <v>Fabricação de papel e de cartão canelados (inclui embalagens)</v>
          </cell>
        </row>
        <row r="183">
          <cell r="A183" t="str">
            <v>17212</v>
          </cell>
          <cell r="B183" t="str">
            <v>Fabricação de outras embalagens de papel e de cartão</v>
          </cell>
        </row>
        <row r="184">
          <cell r="A184" t="str">
            <v>17220</v>
          </cell>
          <cell r="B184" t="str">
            <v>Fabricação de artigos de papel para uso doméstico e sanitário</v>
          </cell>
        </row>
        <row r="185">
          <cell r="A185" t="str">
            <v>17230</v>
          </cell>
          <cell r="B185" t="str">
            <v>Fabricação de artigos de papel para papelaria</v>
          </cell>
        </row>
        <row r="186">
          <cell r="A186" t="str">
            <v>17240</v>
          </cell>
          <cell r="B186" t="str">
            <v>Fabricação de papel de parede</v>
          </cell>
        </row>
        <row r="187">
          <cell r="A187" t="str">
            <v>17290</v>
          </cell>
          <cell r="B187" t="str">
            <v>Fabricação de outros artigos de pasta de papel, de papel e de cartão</v>
          </cell>
        </row>
        <row r="188">
          <cell r="A188" t="str">
            <v>18110</v>
          </cell>
          <cell r="B188" t="str">
            <v>Impressão de jornais</v>
          </cell>
        </row>
        <row r="189">
          <cell r="A189" t="str">
            <v>18120</v>
          </cell>
          <cell r="B189" t="str">
            <v>Outra impressão</v>
          </cell>
        </row>
        <row r="190">
          <cell r="A190" t="str">
            <v>18130</v>
          </cell>
          <cell r="B190" t="str">
            <v>Actividades de preparação da impressão e de produtos media</v>
          </cell>
        </row>
        <row r="191">
          <cell r="A191" t="str">
            <v>18140</v>
          </cell>
          <cell r="B191" t="str">
            <v>Encadernação  e actividades  relacionadas</v>
          </cell>
        </row>
        <row r="192">
          <cell r="A192" t="str">
            <v>18200</v>
          </cell>
          <cell r="B192" t="str">
            <v>Reprodução de suportes gravados</v>
          </cell>
        </row>
        <row r="193">
          <cell r="A193" t="str">
            <v>19100</v>
          </cell>
          <cell r="B193" t="str">
            <v>Fabricação de produtos de coqueria</v>
          </cell>
        </row>
        <row r="194">
          <cell r="A194" t="str">
            <v>19201</v>
          </cell>
          <cell r="B194" t="str">
            <v>Fabricação de produtos petrolíferos refinados</v>
          </cell>
        </row>
        <row r="195">
          <cell r="A195" t="str">
            <v>19202</v>
          </cell>
          <cell r="B195" t="str">
            <v>Fabricação de produtos petrolíferos a partir de resíduos</v>
          </cell>
        </row>
        <row r="196">
          <cell r="A196" t="str">
            <v>19203</v>
          </cell>
          <cell r="B196" t="str">
            <v>Fabricação de briquetes e aglomerados de hulha e lenhite</v>
          </cell>
        </row>
        <row r="197">
          <cell r="A197" t="str">
            <v>20110</v>
          </cell>
          <cell r="B197" t="str">
            <v>Fabricação de gases industriais</v>
          </cell>
        </row>
        <row r="198">
          <cell r="A198" t="str">
            <v>20120</v>
          </cell>
          <cell r="B198" t="str">
            <v>Fabricação de corantes e pigmentos</v>
          </cell>
        </row>
        <row r="199">
          <cell r="A199" t="str">
            <v>20130</v>
          </cell>
          <cell r="B199" t="str">
            <v>Fabricação de outros produtos químicos inorgânicos de base </v>
          </cell>
        </row>
        <row r="200">
          <cell r="A200" t="str">
            <v>20141</v>
          </cell>
          <cell r="B200" t="str">
            <v>Fabricação de resinosos e seus derivados</v>
          </cell>
        </row>
        <row r="201">
          <cell r="A201" t="str">
            <v>20142</v>
          </cell>
          <cell r="B201" t="str">
            <v>Fabricação de carvão (vegetal e animal) e produtos associados</v>
          </cell>
        </row>
        <row r="202">
          <cell r="A202" t="str">
            <v>20143</v>
          </cell>
          <cell r="B202" t="str">
            <v>Fabricação de álcool etílico de fermentação</v>
          </cell>
        </row>
        <row r="203">
          <cell r="A203" t="str">
            <v>20144</v>
          </cell>
          <cell r="B203" t="str">
            <v>Fabricação de outros produtos químicos orgânicos de base, n.e.</v>
          </cell>
        </row>
        <row r="204">
          <cell r="A204" t="str">
            <v>20151</v>
          </cell>
          <cell r="B204" t="str">
            <v>Fabricação de adubos químicos ou minerais e de compostos azotados</v>
          </cell>
        </row>
        <row r="205">
          <cell r="A205" t="str">
            <v>20152</v>
          </cell>
          <cell r="B205" t="str">
            <v>Fabricação de adubos orgânicos e organo-minerais</v>
          </cell>
        </row>
        <row r="206">
          <cell r="A206" t="str">
            <v>20160</v>
          </cell>
          <cell r="B206" t="str">
            <v>Fabricação de matérias plásticas sob formas primárias</v>
          </cell>
        </row>
        <row r="207">
          <cell r="A207" t="str">
            <v>20170</v>
          </cell>
          <cell r="B207" t="str">
            <v>Fabricação de borracha sintética sob formas primárias</v>
          </cell>
        </row>
        <row r="208">
          <cell r="A208" t="str">
            <v>20200</v>
          </cell>
          <cell r="B208" t="str">
            <v>Fabricação de pesticidas e de outros produtos agroquímicos</v>
          </cell>
        </row>
        <row r="209">
          <cell r="A209" t="str">
            <v>20301</v>
          </cell>
          <cell r="B209" t="str">
            <v>Fabricação de tintas (excepto impressão), vernizes, mastiques e produtos similares</v>
          </cell>
        </row>
        <row r="210">
          <cell r="A210" t="str">
            <v>20302</v>
          </cell>
          <cell r="B210" t="str">
            <v>Fabricação de tintas de impressão</v>
          </cell>
        </row>
        <row r="211">
          <cell r="A211" t="str">
            <v>20303</v>
          </cell>
          <cell r="B211" t="str">
            <v>Fabricação de pigmentos preparados, composições vitrificáveis e afins</v>
          </cell>
        </row>
        <row r="212">
          <cell r="A212" t="str">
            <v>20411</v>
          </cell>
          <cell r="B212" t="str">
            <v>Fabricação de sabões, detergentes e glicerina</v>
          </cell>
        </row>
        <row r="213">
          <cell r="A213" t="str">
            <v>20412</v>
          </cell>
          <cell r="B213" t="str">
            <v>Fabricação de produtos de limpeza, polimento e protecção</v>
          </cell>
        </row>
        <row r="214">
          <cell r="A214" t="str">
            <v>20420</v>
          </cell>
          <cell r="B214" t="str">
            <v>Fabricação de perfumes, de cosméticos e de produtos de higiene</v>
          </cell>
        </row>
        <row r="215">
          <cell r="A215" t="str">
            <v>20510</v>
          </cell>
          <cell r="B215" t="str">
            <v>Fabricação de explosivos e artigos de pirotecnia</v>
          </cell>
        </row>
        <row r="216">
          <cell r="A216" t="str">
            <v>20520</v>
          </cell>
          <cell r="B216" t="str">
            <v>Fabricação de colas</v>
          </cell>
        </row>
        <row r="217">
          <cell r="A217" t="str">
            <v>20530</v>
          </cell>
          <cell r="B217" t="str">
            <v>Fabricação de óleos essenciais</v>
          </cell>
        </row>
        <row r="218">
          <cell r="A218" t="str">
            <v>20591</v>
          </cell>
          <cell r="B218" t="str">
            <v>Fabricação de biodiesel</v>
          </cell>
        </row>
        <row r="219">
          <cell r="A219" t="str">
            <v>20592</v>
          </cell>
          <cell r="B219" t="str">
            <v>Fabricação de produtos químicos auxiliares para uso industrial </v>
          </cell>
        </row>
        <row r="220">
          <cell r="A220" t="str">
            <v>20593</v>
          </cell>
          <cell r="B220" t="str">
            <v>Fabricação de óleos e massas lubrificantes, com exclusão da efectuada nas refinarias</v>
          </cell>
        </row>
        <row r="221">
          <cell r="A221" t="str">
            <v>20594</v>
          </cell>
          <cell r="B221" t="str">
            <v>Fabricação de outros produtos químicos diversos, n.e.</v>
          </cell>
        </row>
        <row r="222">
          <cell r="A222" t="str">
            <v>20600</v>
          </cell>
          <cell r="B222" t="str">
            <v>Fabricação de fibras sintéticas ou artificiais</v>
          </cell>
        </row>
        <row r="223">
          <cell r="A223" t="str">
            <v>21100</v>
          </cell>
          <cell r="B223" t="str">
            <v>Fabricação de produtos farmacêuticos de base</v>
          </cell>
        </row>
        <row r="224">
          <cell r="A224" t="str">
            <v>21201</v>
          </cell>
          <cell r="B224" t="str">
            <v>Fabricação de medicamentos</v>
          </cell>
        </row>
        <row r="225">
          <cell r="A225" t="str">
            <v>21202</v>
          </cell>
          <cell r="B225" t="str">
            <v>Fabricação de outras preparações e de artigos farmacêuticos</v>
          </cell>
        </row>
        <row r="226">
          <cell r="A226" t="str">
            <v>22111</v>
          </cell>
          <cell r="B226" t="str">
            <v>Fabricação de pneus e câmaras-de-ar</v>
          </cell>
        </row>
        <row r="227">
          <cell r="A227" t="str">
            <v>22112</v>
          </cell>
          <cell r="B227" t="str">
            <v>Reconstrução de pneus</v>
          </cell>
        </row>
        <row r="228">
          <cell r="A228" t="str">
            <v>22191</v>
          </cell>
          <cell r="B228" t="str">
            <v>Fabricação de componentes de borracha para calçado</v>
          </cell>
        </row>
        <row r="229">
          <cell r="A229" t="str">
            <v>22192</v>
          </cell>
          <cell r="B229" t="str">
            <v>Fabricação de outros produtos de borracha, n.e.</v>
          </cell>
        </row>
        <row r="230">
          <cell r="A230" t="str">
            <v>22210</v>
          </cell>
          <cell r="B230" t="str">
            <v>Fabricação de chapas, folhas, tubos e perfis de plástico</v>
          </cell>
        </row>
        <row r="231">
          <cell r="A231" t="str">
            <v>22220</v>
          </cell>
          <cell r="B231" t="str">
            <v>Fabricação de embalagens de plástico</v>
          </cell>
        </row>
        <row r="232">
          <cell r="A232" t="str">
            <v>22230</v>
          </cell>
          <cell r="B232" t="str">
            <v>Fabricação de artigos de plástico para a construção</v>
          </cell>
        </row>
        <row r="233">
          <cell r="A233" t="str">
            <v>22291</v>
          </cell>
          <cell r="B233" t="str">
            <v>Fabricação de componentes de plástico para calçado</v>
          </cell>
        </row>
        <row r="234">
          <cell r="A234" t="str">
            <v>22292</v>
          </cell>
          <cell r="B234" t="str">
            <v>Fabricação de outros artigos de plástico, n.e.</v>
          </cell>
        </row>
        <row r="235">
          <cell r="A235" t="str">
            <v>23110</v>
          </cell>
          <cell r="B235" t="str">
            <v>Fabricação de vidro plano</v>
          </cell>
        </row>
        <row r="236">
          <cell r="A236" t="str">
            <v>23120</v>
          </cell>
          <cell r="B236" t="str">
            <v>Moldagem e transformação de vidro plano</v>
          </cell>
        </row>
        <row r="237">
          <cell r="A237" t="str">
            <v>23131</v>
          </cell>
          <cell r="B237" t="str">
            <v>Fabricação de vidro de embalagem </v>
          </cell>
        </row>
        <row r="238">
          <cell r="A238" t="str">
            <v>23132</v>
          </cell>
          <cell r="B238" t="str">
            <v>Cristalaria</v>
          </cell>
        </row>
        <row r="239">
          <cell r="A239" t="str">
            <v>23140</v>
          </cell>
          <cell r="B239" t="str">
            <v>Fabricação de fibras de vidro</v>
          </cell>
        </row>
        <row r="240">
          <cell r="A240" t="str">
            <v>23190</v>
          </cell>
          <cell r="B240" t="str">
            <v>Fabricação e transformação de outro vidro (inclui vidro técnico)</v>
          </cell>
        </row>
        <row r="241">
          <cell r="A241" t="str">
            <v>23200</v>
          </cell>
          <cell r="B241" t="str">
            <v>Fabricação de produtos cerâmicos refractários</v>
          </cell>
        </row>
        <row r="242">
          <cell r="A242" t="str">
            <v>23311</v>
          </cell>
          <cell r="B242" t="str">
            <v>Fabricação de azulejos </v>
          </cell>
        </row>
        <row r="243">
          <cell r="A243" t="str">
            <v>23312</v>
          </cell>
          <cell r="B243" t="str">
            <v>Fabricação de ladrilhos, mosaicos e placas de cerâmica</v>
          </cell>
        </row>
        <row r="244">
          <cell r="A244" t="str">
            <v>23321</v>
          </cell>
          <cell r="B244" t="str">
            <v>Fabricação de tijolos</v>
          </cell>
        </row>
        <row r="245">
          <cell r="A245" t="str">
            <v>23322</v>
          </cell>
          <cell r="B245" t="str">
            <v>Fabricação de telhas</v>
          </cell>
        </row>
        <row r="246">
          <cell r="A246" t="str">
            <v>23323</v>
          </cell>
          <cell r="B246" t="str">
            <v>Fabricação de abobadilhas</v>
          </cell>
        </row>
        <row r="247">
          <cell r="A247" t="str">
            <v>23324</v>
          </cell>
          <cell r="B247" t="str">
            <v>Fabricação de outros produtos cerâmicos para a construção</v>
          </cell>
        </row>
        <row r="248">
          <cell r="A248" t="str">
            <v>23411</v>
          </cell>
          <cell r="B248" t="str">
            <v>Olaria de barro</v>
          </cell>
        </row>
        <row r="249">
          <cell r="A249" t="str">
            <v>23412</v>
          </cell>
          <cell r="B249" t="str">
            <v>Fabricação de artigos de uso doméstico de faiança, porcelana e grés fino</v>
          </cell>
        </row>
        <row r="250">
          <cell r="A250" t="str">
            <v>23413</v>
          </cell>
          <cell r="B250" t="str">
            <v>Fabricação de artigos de ornamentação de faiança, porcelana e grés fino</v>
          </cell>
        </row>
        <row r="251">
          <cell r="A251" t="str">
            <v>23414</v>
          </cell>
          <cell r="B251" t="str">
            <v>Actividades de decoração de artigos cerâmicos de uso doméstico e ornamental</v>
          </cell>
        </row>
        <row r="252">
          <cell r="A252" t="str">
            <v>23420</v>
          </cell>
          <cell r="B252" t="str">
            <v>Fabricação de artigos cerâmicos para usos sanitários</v>
          </cell>
        </row>
        <row r="253">
          <cell r="A253" t="str">
            <v>23430</v>
          </cell>
          <cell r="B253" t="str">
            <v>Fabricação de isoladores e peças isolantes em cerâmica</v>
          </cell>
        </row>
        <row r="254">
          <cell r="A254" t="str">
            <v>23440</v>
          </cell>
          <cell r="B254" t="str">
            <v>Fabricação de outros produtos em cerâmica para usos técnicos</v>
          </cell>
        </row>
        <row r="255">
          <cell r="A255" t="str">
            <v>23490</v>
          </cell>
          <cell r="B255" t="str">
            <v>Fabricação de outros produtos cerâmicos não refractários</v>
          </cell>
        </row>
        <row r="256">
          <cell r="A256" t="str">
            <v>23510</v>
          </cell>
          <cell r="B256" t="str">
            <v>Fabricação de cimento</v>
          </cell>
        </row>
        <row r="257">
          <cell r="A257" t="str">
            <v>23521</v>
          </cell>
          <cell r="B257" t="str">
            <v>Fabricação de cal</v>
          </cell>
        </row>
        <row r="258">
          <cell r="A258" t="str">
            <v>23522</v>
          </cell>
          <cell r="B258" t="str">
            <v>Fabricação de gesso</v>
          </cell>
        </row>
        <row r="259">
          <cell r="A259" t="str">
            <v>23610</v>
          </cell>
          <cell r="B259" t="str">
            <v>Fabricação de produtos de betão para a construção</v>
          </cell>
        </row>
        <row r="260">
          <cell r="A260" t="str">
            <v>23620</v>
          </cell>
          <cell r="B260" t="str">
            <v>Fabricação de produtos de gesso para a construção</v>
          </cell>
        </row>
        <row r="261">
          <cell r="A261" t="str">
            <v>23630</v>
          </cell>
          <cell r="B261" t="str">
            <v>Fabricação de betão pronto</v>
          </cell>
        </row>
        <row r="262">
          <cell r="A262" t="str">
            <v>23640</v>
          </cell>
          <cell r="B262" t="str">
            <v>Fabricação de argamassas</v>
          </cell>
        </row>
        <row r="263">
          <cell r="A263" t="str">
            <v>23650</v>
          </cell>
          <cell r="B263" t="str">
            <v>Fabricação de produtos de fibrocimento</v>
          </cell>
        </row>
        <row r="264">
          <cell r="A264" t="str">
            <v>23690</v>
          </cell>
          <cell r="B264" t="str">
            <v>Fabricação de outros produtos de betão, gesso e cimento</v>
          </cell>
        </row>
        <row r="265">
          <cell r="A265" t="str">
            <v>23701</v>
          </cell>
          <cell r="B265" t="str">
            <v>Fabricação de artigos de mármore e de rochas similares </v>
          </cell>
        </row>
        <row r="266">
          <cell r="A266" t="str">
            <v>23702</v>
          </cell>
          <cell r="B266" t="str">
            <v>Fabricação de artigos em ardósia (lousa)</v>
          </cell>
        </row>
        <row r="267">
          <cell r="A267" t="str">
            <v>23703</v>
          </cell>
          <cell r="B267" t="str">
            <v>Fabricação de artigos de granito e de rochas, n.e.</v>
          </cell>
        </row>
        <row r="268">
          <cell r="A268" t="str">
            <v>23910</v>
          </cell>
          <cell r="B268" t="str">
            <v>Fabricação de produtos abrasivos</v>
          </cell>
        </row>
        <row r="269">
          <cell r="A269" t="str">
            <v>23991</v>
          </cell>
          <cell r="B269" t="str">
            <v>Fabricação de misturas betuminosas</v>
          </cell>
        </row>
        <row r="270">
          <cell r="A270" t="str">
            <v>23992</v>
          </cell>
          <cell r="B270" t="str">
            <v>Fabricação de outros produtos minerais não metálicos diversos, n.e.</v>
          </cell>
        </row>
        <row r="271">
          <cell r="A271" t="str">
            <v>24100</v>
          </cell>
          <cell r="B271" t="str">
            <v>Siderurgia e fabricação de ferro-ligas</v>
          </cell>
        </row>
        <row r="272">
          <cell r="A272" t="str">
            <v>24200</v>
          </cell>
          <cell r="B272" t="str">
            <v>Fabricação de tubos, condutas, perfis ocos e respectivos acessórios,  de aço</v>
          </cell>
        </row>
        <row r="273">
          <cell r="A273" t="str">
            <v>24310</v>
          </cell>
          <cell r="B273" t="str">
            <v>Estiragem a frio</v>
          </cell>
        </row>
        <row r="274">
          <cell r="A274" t="str">
            <v>24320</v>
          </cell>
          <cell r="B274" t="str">
            <v>Laminagem a frio de arco ou banda</v>
          </cell>
        </row>
        <row r="275">
          <cell r="A275" t="str">
            <v>24330</v>
          </cell>
          <cell r="B275" t="str">
            <v>Perfilagem a frio</v>
          </cell>
        </row>
        <row r="276">
          <cell r="A276" t="str">
            <v>24340</v>
          </cell>
          <cell r="B276" t="str">
            <v>Trefilagem a frio</v>
          </cell>
        </row>
        <row r="277">
          <cell r="A277" t="str">
            <v>24410</v>
          </cell>
          <cell r="B277" t="str">
            <v>Obtenção e primeira transformação de metais preciosos</v>
          </cell>
        </row>
        <row r="278">
          <cell r="A278" t="str">
            <v>24420</v>
          </cell>
          <cell r="B278" t="str">
            <v>Obtenção e primeira transformação de alumínio</v>
          </cell>
        </row>
        <row r="279">
          <cell r="A279" t="str">
            <v>24430</v>
          </cell>
          <cell r="B279" t="str">
            <v>Obtenção e primeira transformação de chumbo, zinco e estanho</v>
          </cell>
        </row>
        <row r="280">
          <cell r="A280" t="str">
            <v>24440</v>
          </cell>
          <cell r="B280" t="str">
            <v>Obtenção e primeira transformação de cobre</v>
          </cell>
        </row>
        <row r="281">
          <cell r="A281" t="str">
            <v>24450</v>
          </cell>
          <cell r="B281" t="str">
            <v>Obtenção e primeira transformação de outros metais não ferrosos</v>
          </cell>
        </row>
        <row r="282">
          <cell r="A282" t="str">
            <v>24460</v>
          </cell>
          <cell r="B282" t="str">
            <v>Tratamento de combustível nuclear </v>
          </cell>
        </row>
        <row r="283">
          <cell r="A283" t="str">
            <v>24510</v>
          </cell>
          <cell r="B283" t="str">
            <v>Fundição de ferro fundido</v>
          </cell>
        </row>
        <row r="284">
          <cell r="A284" t="str">
            <v>24520</v>
          </cell>
          <cell r="B284" t="str">
            <v>Fundição de aço</v>
          </cell>
        </row>
        <row r="285">
          <cell r="A285" t="str">
            <v>24530</v>
          </cell>
          <cell r="B285" t="str">
            <v>Fundição de metais leves</v>
          </cell>
        </row>
        <row r="286">
          <cell r="A286" t="str">
            <v>24540</v>
          </cell>
          <cell r="B286" t="str">
            <v>Fundição de outros metais não ferrosos</v>
          </cell>
        </row>
        <row r="287">
          <cell r="A287" t="str">
            <v>25110</v>
          </cell>
          <cell r="B287" t="str">
            <v>Fabricação de estruturas de construções metálicas</v>
          </cell>
        </row>
        <row r="288">
          <cell r="A288" t="str">
            <v>25120</v>
          </cell>
          <cell r="B288" t="str">
            <v>Fabricação de portas, janelas e elementos similares em metal</v>
          </cell>
        </row>
        <row r="289">
          <cell r="A289" t="str">
            <v>25210</v>
          </cell>
          <cell r="B289" t="str">
            <v>Fabricação de caldeiras e radiadores para aquecimento central</v>
          </cell>
        </row>
        <row r="290">
          <cell r="A290" t="str">
            <v>25290</v>
          </cell>
          <cell r="B290" t="str">
            <v>Fabricação de outros reservatórios e recipientes metálicos</v>
          </cell>
        </row>
        <row r="291">
          <cell r="A291" t="str">
            <v>25300</v>
          </cell>
          <cell r="B291" t="str">
            <v>Fabricação de geradores de vapor (excepto caldeiras para aquecimento central)</v>
          </cell>
        </row>
        <row r="292">
          <cell r="A292" t="str">
            <v>25401</v>
          </cell>
          <cell r="B292" t="str">
            <v>Fabricação de armas de caça, de desporto e defesa</v>
          </cell>
        </row>
        <row r="293">
          <cell r="A293" t="str">
            <v>25402</v>
          </cell>
          <cell r="B293" t="str">
            <v>Fabricação de armamento</v>
          </cell>
        </row>
        <row r="294">
          <cell r="A294" t="str">
            <v>25501</v>
          </cell>
          <cell r="B294" t="str">
            <v>Fabricação de produtos forjados, estampados e laminados</v>
          </cell>
        </row>
        <row r="295">
          <cell r="A295" t="str">
            <v>25502</v>
          </cell>
          <cell r="B295" t="str">
            <v>Fabricação de produtos por pulverometalurgia</v>
          </cell>
        </row>
        <row r="296">
          <cell r="A296" t="str">
            <v>25610</v>
          </cell>
          <cell r="B296" t="str">
            <v>Tratamento e revestimento de metais</v>
          </cell>
        </row>
        <row r="297">
          <cell r="A297" t="str">
            <v>25620</v>
          </cell>
          <cell r="B297" t="str">
            <v>Actividades de mecânica geral</v>
          </cell>
        </row>
        <row r="298">
          <cell r="A298" t="str">
            <v>25710</v>
          </cell>
          <cell r="B298" t="str">
            <v>Fabricação de cutelaria</v>
          </cell>
        </row>
        <row r="299">
          <cell r="A299" t="str">
            <v>25720</v>
          </cell>
          <cell r="B299" t="str">
            <v>Fabricação de fechaduras, dobradiças e de outras ferragens</v>
          </cell>
        </row>
        <row r="300">
          <cell r="A300" t="str">
            <v>25731</v>
          </cell>
          <cell r="B300" t="str">
            <v>Fabricação de ferramentas manuais</v>
          </cell>
        </row>
        <row r="301">
          <cell r="A301" t="str">
            <v>25732</v>
          </cell>
          <cell r="B301" t="str">
            <v>Fabricação de ferramentas mecânicas</v>
          </cell>
        </row>
        <row r="302">
          <cell r="A302" t="str">
            <v>25733</v>
          </cell>
          <cell r="B302" t="str">
            <v>Fabricação de peças sinterizadas </v>
          </cell>
        </row>
        <row r="303">
          <cell r="A303" t="str">
            <v>25734</v>
          </cell>
          <cell r="B303" t="str">
            <v>Fabricação de moldes metálicos</v>
          </cell>
        </row>
        <row r="304">
          <cell r="A304" t="str">
            <v>25910</v>
          </cell>
          <cell r="B304" t="str">
            <v>Fabricação de embalagens metálicas pesadas</v>
          </cell>
        </row>
        <row r="305">
          <cell r="A305" t="str">
            <v>25920</v>
          </cell>
          <cell r="B305" t="str">
            <v>Fabricação de embalagens metálicas ligeiras</v>
          </cell>
        </row>
        <row r="306">
          <cell r="A306" t="str">
            <v>25931</v>
          </cell>
          <cell r="B306" t="str">
            <v>Fabricação de produtos de arame</v>
          </cell>
        </row>
        <row r="307">
          <cell r="A307" t="str">
            <v>25932</v>
          </cell>
          <cell r="B307" t="str">
            <v>Fabricação de molas</v>
          </cell>
        </row>
        <row r="308">
          <cell r="A308" t="str">
            <v>25933</v>
          </cell>
          <cell r="B308" t="str">
            <v>Fabricação de correntes metálicas</v>
          </cell>
        </row>
        <row r="309">
          <cell r="A309" t="str">
            <v>25940</v>
          </cell>
          <cell r="B309" t="str">
            <v>Fabricação de rebites, parafusos e porcas</v>
          </cell>
        </row>
        <row r="310">
          <cell r="A310" t="str">
            <v>25991</v>
          </cell>
          <cell r="B310" t="str">
            <v>Fabricação de louça metálica e artigos de uso doméstico</v>
          </cell>
        </row>
        <row r="311">
          <cell r="A311" t="str">
            <v>25992</v>
          </cell>
          <cell r="B311" t="str">
            <v>Fabricação de outros produtos metálicos diversos,  n.e.</v>
          </cell>
        </row>
        <row r="312">
          <cell r="A312" t="str">
            <v>26110</v>
          </cell>
          <cell r="B312" t="str">
            <v>Fabricação de componentes electrónicos</v>
          </cell>
        </row>
        <row r="313">
          <cell r="A313" t="str">
            <v>26120</v>
          </cell>
          <cell r="B313" t="str">
            <v>Fabricação de placas de circuitos electrónicos</v>
          </cell>
        </row>
        <row r="314">
          <cell r="A314" t="str">
            <v>26200</v>
          </cell>
          <cell r="B314" t="str">
            <v>Fabricação de computadores e de equipamento periférico</v>
          </cell>
        </row>
        <row r="315">
          <cell r="A315" t="str">
            <v>26300</v>
          </cell>
          <cell r="B315" t="str">
            <v>Fabricação de aparelhos e equipamentos para comunicações</v>
          </cell>
        </row>
        <row r="316">
          <cell r="A316" t="str">
            <v>26400</v>
          </cell>
          <cell r="B316" t="str">
            <v>Fabricação de receptores  de rádio e de televisão e bens de consumo similares</v>
          </cell>
        </row>
        <row r="317">
          <cell r="A317" t="str">
            <v>26511</v>
          </cell>
          <cell r="B317" t="str">
            <v>Fabricação de contadores de electricidade, gás, água e de outros líquidos</v>
          </cell>
        </row>
        <row r="318">
          <cell r="A318" t="str">
            <v>26512</v>
          </cell>
          <cell r="B318" t="str">
            <v>Fabricação de instrumentos e aparelhos de medida, verificação, navegação e outros fins, n.e.</v>
          </cell>
        </row>
        <row r="319">
          <cell r="A319" t="str">
            <v>26520</v>
          </cell>
          <cell r="B319" t="str">
            <v>Fabricação de relógios e material de relojoaria</v>
          </cell>
        </row>
        <row r="320">
          <cell r="A320" t="str">
            <v>26600</v>
          </cell>
          <cell r="B320" t="str">
            <v>Fabricação de equipamentos de radiação, electromedicina e electroterapêutico</v>
          </cell>
        </row>
        <row r="321">
          <cell r="A321" t="str">
            <v>26701</v>
          </cell>
          <cell r="B321" t="str">
            <v>Fabricação de instrumentos e equipamentos ópticos não oftálmicos</v>
          </cell>
        </row>
        <row r="322">
          <cell r="A322" t="str">
            <v>26702</v>
          </cell>
          <cell r="B322" t="str">
            <v>Fabricação de material fotográfico e cinematográfico</v>
          </cell>
        </row>
        <row r="323">
          <cell r="A323" t="str">
            <v>26800</v>
          </cell>
          <cell r="B323" t="str">
            <v>Fabricação de suportes de informação magnéticos e ópticos</v>
          </cell>
        </row>
        <row r="324">
          <cell r="A324" t="str">
            <v>27110</v>
          </cell>
          <cell r="B324" t="str">
            <v>Fabricação de motores, geradores e transformadores eléctricos</v>
          </cell>
        </row>
        <row r="325">
          <cell r="A325" t="str">
            <v>27121</v>
          </cell>
          <cell r="B325" t="str">
            <v>Fabricação de material de distribuição e controlo para instalações eléctricas de alta tensão</v>
          </cell>
        </row>
        <row r="326">
          <cell r="A326" t="str">
            <v>27122</v>
          </cell>
          <cell r="B326" t="str">
            <v>Fabricação de material de distribuição e controlo para instalações eléctricas de baixa tensão</v>
          </cell>
        </row>
        <row r="327">
          <cell r="A327" t="str">
            <v>27200</v>
          </cell>
          <cell r="B327" t="str">
            <v>Fabricação de acumuladores e pilhas</v>
          </cell>
        </row>
        <row r="328">
          <cell r="A328" t="str">
            <v>27310</v>
          </cell>
          <cell r="B328" t="str">
            <v>Fabricação de cabos de fibra óptica</v>
          </cell>
        </row>
        <row r="329">
          <cell r="A329" t="str">
            <v>27320</v>
          </cell>
          <cell r="B329" t="str">
            <v>Fabricação de outros fios e cabos eléctricos e electrónicos</v>
          </cell>
        </row>
        <row r="330">
          <cell r="A330" t="str">
            <v>27330</v>
          </cell>
          <cell r="B330" t="str">
            <v>Fabricação de dispositivos e acessórios para instalações eléctricas de baixa tensão</v>
          </cell>
        </row>
        <row r="331">
          <cell r="A331" t="str">
            <v>27400</v>
          </cell>
          <cell r="B331" t="str">
            <v>Fabricação de lâmpadas eléctricas e de outro equipamento de iluminação</v>
          </cell>
        </row>
        <row r="332">
          <cell r="A332" t="str">
            <v>27510</v>
          </cell>
          <cell r="B332" t="str">
            <v>Fabricação de electrodomésticos</v>
          </cell>
        </row>
        <row r="333">
          <cell r="A333" t="str">
            <v>27520</v>
          </cell>
          <cell r="B333" t="str">
            <v>Fabricação de aparelhos não eléctricos para uso doméstico</v>
          </cell>
        </row>
        <row r="334">
          <cell r="A334" t="str">
            <v>27900</v>
          </cell>
          <cell r="B334" t="str">
            <v>Fabricação de outro equipamento eléctrico</v>
          </cell>
        </row>
        <row r="335">
          <cell r="A335" t="str">
            <v>28110</v>
          </cell>
          <cell r="B335" t="str">
            <v>Fabricação de motores e turbinas, excepto motores para aeronaves, automóveis e motociclos</v>
          </cell>
        </row>
        <row r="336">
          <cell r="A336" t="str">
            <v>28120</v>
          </cell>
          <cell r="B336" t="str">
            <v>Fabricação de equipamento hidráulico e pneumático</v>
          </cell>
        </row>
        <row r="337">
          <cell r="A337" t="str">
            <v>28130</v>
          </cell>
          <cell r="B337" t="str">
            <v>Fabricação de outras bombas e compressores</v>
          </cell>
        </row>
        <row r="338">
          <cell r="A338" t="str">
            <v>28140</v>
          </cell>
          <cell r="B338" t="str">
            <v>Fabricação de  outras torneiras e válvulas</v>
          </cell>
        </row>
        <row r="339">
          <cell r="A339" t="str">
            <v>28150</v>
          </cell>
          <cell r="B339" t="str">
            <v>Fabricação de rolamentos, de engrenagens e de outros órgãos de transmissão</v>
          </cell>
        </row>
        <row r="340">
          <cell r="A340" t="str">
            <v>28210</v>
          </cell>
          <cell r="B340" t="str">
            <v>Fabricação de fornos e queimadores</v>
          </cell>
        </row>
        <row r="341">
          <cell r="A341" t="str">
            <v>28221</v>
          </cell>
          <cell r="B341" t="str">
            <v>Fabricação de ascensores e monta cargas, escadas e passadeiras rolantes</v>
          </cell>
        </row>
        <row r="342">
          <cell r="A342" t="str">
            <v>28222</v>
          </cell>
          <cell r="B342" t="str">
            <v>Fabricação de equipamentos de elevação e de movimentação, n.e.</v>
          </cell>
        </row>
        <row r="343">
          <cell r="A343" t="str">
            <v>28230</v>
          </cell>
          <cell r="B343" t="str">
            <v>Fabricação de máquinas e equipamento de escritório, excepto computadores e equipamento periférico</v>
          </cell>
        </row>
        <row r="344">
          <cell r="A344" t="str">
            <v>28240</v>
          </cell>
          <cell r="B344" t="str">
            <v>Fabricação de máquinas-ferramentas portáteis com motor</v>
          </cell>
        </row>
        <row r="345">
          <cell r="A345" t="str">
            <v>28250</v>
          </cell>
          <cell r="B345" t="str">
            <v>Fabricação de equipamento não doméstico para refrigeração e ventilação</v>
          </cell>
        </row>
        <row r="346">
          <cell r="A346" t="str">
            <v>28291</v>
          </cell>
          <cell r="B346" t="str">
            <v>Fabricação de máquinas de acondicionamento e de embalagem</v>
          </cell>
        </row>
        <row r="347">
          <cell r="A347" t="str">
            <v>28292</v>
          </cell>
          <cell r="B347" t="str">
            <v>Fabricação de balanças e de outro equipamento para pesagem </v>
          </cell>
        </row>
        <row r="348">
          <cell r="A348" t="str">
            <v>28293</v>
          </cell>
          <cell r="B348" t="str">
            <v>Fabricação de outras máquinas diversas de uso geral, n.e.</v>
          </cell>
        </row>
        <row r="349">
          <cell r="A349" t="str">
            <v>28300</v>
          </cell>
          <cell r="B349" t="str">
            <v>Fabricação de máquinas e de tractores para a agricultura, pecuária e silvicultura</v>
          </cell>
        </row>
        <row r="350">
          <cell r="A350" t="str">
            <v>28410</v>
          </cell>
          <cell r="B350" t="str">
            <v>Fabricação de máquinas-ferramentas para metais</v>
          </cell>
        </row>
        <row r="351">
          <cell r="A351" t="str">
            <v>28490</v>
          </cell>
          <cell r="B351" t="str">
            <v>Fabricação de outras máquinas-ferramentas, n.e.</v>
          </cell>
        </row>
        <row r="352">
          <cell r="A352" t="str">
            <v>28910</v>
          </cell>
          <cell r="B352" t="str">
            <v>Fabricação de máquinas para a metalurgia</v>
          </cell>
        </row>
        <row r="353">
          <cell r="A353" t="str">
            <v>28920</v>
          </cell>
          <cell r="B353" t="str">
            <v>Fabricação de máquinas para as indústrias extractivas e para a construção</v>
          </cell>
        </row>
        <row r="354">
          <cell r="A354" t="str">
            <v>28930</v>
          </cell>
          <cell r="B354" t="str">
            <v>Fabricação de máquinas para as indústrias alimentares, das bebidas e do tabaco</v>
          </cell>
        </row>
        <row r="355">
          <cell r="A355" t="str">
            <v>28940</v>
          </cell>
          <cell r="B355" t="str">
            <v>Fabricação de máquinas para as indústrias têxtil, do vestuário e do couro</v>
          </cell>
        </row>
        <row r="356">
          <cell r="A356" t="str">
            <v>28950</v>
          </cell>
          <cell r="B356" t="str">
            <v>Fabricação de máquinas para as indústrias do papel e do cartão</v>
          </cell>
        </row>
        <row r="357">
          <cell r="A357" t="str">
            <v>28960</v>
          </cell>
          <cell r="B357" t="str">
            <v>Fabricação de máquinas para as indústrias do plástico e da borracha</v>
          </cell>
        </row>
        <row r="358">
          <cell r="A358" t="str">
            <v>28991</v>
          </cell>
          <cell r="B358" t="str">
            <v>Fabricação de máquinas para as indústrias de materiais de construção, cerâmica e vidro</v>
          </cell>
        </row>
        <row r="359">
          <cell r="A359" t="str">
            <v>28992</v>
          </cell>
          <cell r="B359" t="str">
            <v>Fabricação de outras máquinas diversas para uso específico, n.e.</v>
          </cell>
        </row>
        <row r="360">
          <cell r="A360" t="str">
            <v>29100</v>
          </cell>
          <cell r="B360" t="str">
            <v>Fabricação de veículos automóveis</v>
          </cell>
        </row>
        <row r="361">
          <cell r="A361" t="str">
            <v>29200</v>
          </cell>
          <cell r="B361" t="str">
            <v>Fabricação de carroçarias, reboques e semi-reboques</v>
          </cell>
        </row>
        <row r="362">
          <cell r="A362" t="str">
            <v>29310</v>
          </cell>
          <cell r="B362" t="str">
            <v>Fabricação de equipamento eléctrico e electrónico para veículos automóveis</v>
          </cell>
        </row>
        <row r="363">
          <cell r="A363" t="str">
            <v>29320</v>
          </cell>
          <cell r="B363" t="str">
            <v>Fabricação de outros componentes e acessórios para veículos automóveis</v>
          </cell>
        </row>
        <row r="364">
          <cell r="A364" t="str">
            <v>30111</v>
          </cell>
          <cell r="B364" t="str">
            <v>Construção de embarcações metálicas e estruturas flutuantes, excepto de recreio e desporto</v>
          </cell>
        </row>
        <row r="365">
          <cell r="A365" t="str">
            <v>30112</v>
          </cell>
          <cell r="B365" t="str">
            <v>Construção de embarcações não metálicas, excepto de recreio e desporto</v>
          </cell>
        </row>
        <row r="366">
          <cell r="A366" t="str">
            <v>30120</v>
          </cell>
          <cell r="B366" t="str">
            <v>Construção de embarcações de recreio e de desporto</v>
          </cell>
        </row>
        <row r="367">
          <cell r="A367" t="str">
            <v>30200</v>
          </cell>
          <cell r="B367" t="str">
            <v>Fabricação de material circulante para caminhos-de-ferro</v>
          </cell>
        </row>
        <row r="368">
          <cell r="A368" t="str">
            <v>30300</v>
          </cell>
          <cell r="B368" t="str">
            <v>Fabricação de aeronaves, de veículos espaciais e equipamento relacionado</v>
          </cell>
        </row>
        <row r="369">
          <cell r="A369" t="str">
            <v>30400</v>
          </cell>
          <cell r="B369" t="str">
            <v>Fabricação de veículos militares de combate</v>
          </cell>
        </row>
        <row r="370">
          <cell r="A370" t="str">
            <v>30910</v>
          </cell>
          <cell r="B370" t="str">
            <v>Fabricação de motociclos</v>
          </cell>
        </row>
        <row r="371">
          <cell r="A371" t="str">
            <v>30920</v>
          </cell>
          <cell r="B371" t="str">
            <v>Fabricação de bicicletas e veículos para inválidos</v>
          </cell>
        </row>
        <row r="372">
          <cell r="A372" t="str">
            <v>30990</v>
          </cell>
          <cell r="B372" t="str">
            <v>Fabricação de outro equipamento de transporte, n.e.</v>
          </cell>
        </row>
        <row r="373">
          <cell r="A373" t="str">
            <v>31010</v>
          </cell>
          <cell r="B373" t="str">
            <v>Fabricação de mobiliário para escritório e comércio</v>
          </cell>
        </row>
        <row r="374">
          <cell r="A374" t="str">
            <v>31020</v>
          </cell>
          <cell r="B374" t="str">
            <v>Fabricação de mobiliário de cozinha</v>
          </cell>
        </row>
        <row r="375">
          <cell r="A375" t="str">
            <v>31030</v>
          </cell>
          <cell r="B375" t="str">
            <v>Fabricação de colchoaria</v>
          </cell>
        </row>
        <row r="376">
          <cell r="A376" t="str">
            <v>31091</v>
          </cell>
          <cell r="B376" t="str">
            <v>Fabricação de mobiliário de madeira para outros fins</v>
          </cell>
        </row>
        <row r="377">
          <cell r="A377" t="str">
            <v>31092</v>
          </cell>
          <cell r="B377" t="str">
            <v>Fabricação de mobiliário metálico para outros fins</v>
          </cell>
        </row>
        <row r="378">
          <cell r="A378" t="str">
            <v>31093</v>
          </cell>
          <cell r="B378" t="str">
            <v>Fabricação de mobiliário de outros materiais para outros fins</v>
          </cell>
        </row>
        <row r="379">
          <cell r="A379" t="str">
            <v>31094</v>
          </cell>
          <cell r="B379" t="str">
            <v>Actividades de acabamento de mobiliário</v>
          </cell>
        </row>
        <row r="380">
          <cell r="A380" t="str">
            <v>32110</v>
          </cell>
          <cell r="B380" t="str">
            <v>Cunhagem de moedas</v>
          </cell>
        </row>
        <row r="381">
          <cell r="A381" t="str">
            <v>32121</v>
          </cell>
          <cell r="B381" t="str">
            <v>Fabricação de filigranas</v>
          </cell>
        </row>
        <row r="382">
          <cell r="A382" t="str">
            <v>32122</v>
          </cell>
          <cell r="B382" t="str">
            <v>Fabricação de artigos de joalharia e de outros artigos de ourivesaria</v>
          </cell>
        </row>
        <row r="383">
          <cell r="A383" t="str">
            <v>32123</v>
          </cell>
          <cell r="B383" t="str">
            <v>Trabalho de diamantes e de outras pedras preciosas ou semi-preciosas para joalharia e uso industrial</v>
          </cell>
        </row>
        <row r="384">
          <cell r="A384" t="str">
            <v>32130</v>
          </cell>
          <cell r="B384" t="str">
            <v>Fabricação de bijutarias</v>
          </cell>
        </row>
        <row r="385">
          <cell r="A385" t="str">
            <v>32200</v>
          </cell>
          <cell r="B385" t="str">
            <v>Fabricação de instrumentos musicais</v>
          </cell>
        </row>
        <row r="386">
          <cell r="A386" t="str">
            <v>32300</v>
          </cell>
          <cell r="B386" t="str">
            <v>Fabricação de artigos de desporto</v>
          </cell>
        </row>
        <row r="387">
          <cell r="A387" t="str">
            <v>32400</v>
          </cell>
          <cell r="B387" t="str">
            <v>Fabricação de jogos e de brinquedos</v>
          </cell>
        </row>
        <row r="388">
          <cell r="A388" t="str">
            <v>32501</v>
          </cell>
          <cell r="B388" t="str">
            <v>Fabricação de material óptico oftálmico</v>
          </cell>
        </row>
        <row r="389">
          <cell r="A389" t="str">
            <v>32502</v>
          </cell>
          <cell r="B389" t="str">
            <v>Fabricação de material ortopédico e próteses e de instrumentos médico-cirúrgicos</v>
          </cell>
        </row>
        <row r="390">
          <cell r="A390" t="str">
            <v>32910</v>
          </cell>
          <cell r="B390" t="str">
            <v>Fabricação de vassouras, escovas e pincéis</v>
          </cell>
        </row>
        <row r="391">
          <cell r="A391" t="str">
            <v>32991</v>
          </cell>
          <cell r="B391" t="str">
            <v>Fabricação de canetas, lápis e similares</v>
          </cell>
        </row>
        <row r="392">
          <cell r="A392" t="str">
            <v>32992</v>
          </cell>
          <cell r="B392" t="str">
            <v>Fabricação de fechos de correr, botões e similares</v>
          </cell>
        </row>
        <row r="393">
          <cell r="A393" t="str">
            <v>32993</v>
          </cell>
          <cell r="B393" t="str">
            <v>Fabricação de guarda-sóis e chapéus de chuva</v>
          </cell>
        </row>
        <row r="394">
          <cell r="A394" t="str">
            <v>32994</v>
          </cell>
          <cell r="B394" t="str">
            <v>Fabricação de equipamento de protecção e segurança</v>
          </cell>
        </row>
        <row r="395">
          <cell r="A395" t="str">
            <v>32995</v>
          </cell>
          <cell r="B395" t="str">
            <v>Fabricação de caixões mortuários em madeira</v>
          </cell>
        </row>
        <row r="396">
          <cell r="A396" t="str">
            <v>32996</v>
          </cell>
          <cell r="B396" t="str">
            <v>Outras indústrias transformadoras diversas, n.e.</v>
          </cell>
        </row>
        <row r="397">
          <cell r="A397" t="str">
            <v>33110</v>
          </cell>
          <cell r="B397" t="str">
            <v>Reparação e manutenção  de produtos metálicos (excepto máquinas e equipamento)</v>
          </cell>
        </row>
        <row r="398">
          <cell r="A398" t="str">
            <v>33120</v>
          </cell>
          <cell r="B398" t="str">
            <v>Reparação e  manutenção de máquinas e equipamentos</v>
          </cell>
        </row>
        <row r="399">
          <cell r="A399" t="str">
            <v>33130</v>
          </cell>
          <cell r="B399" t="str">
            <v>Reparação e manutenção de equipamento electrónico e óptico</v>
          </cell>
        </row>
        <row r="400">
          <cell r="A400" t="str">
            <v>33140</v>
          </cell>
          <cell r="B400" t="str">
            <v>Reparação e manutenção de equipamento eléctrico</v>
          </cell>
        </row>
        <row r="401">
          <cell r="A401" t="str">
            <v>33150</v>
          </cell>
          <cell r="B401" t="str">
            <v>Reparação e manutenção de embarcações</v>
          </cell>
        </row>
        <row r="402">
          <cell r="A402" t="str">
            <v>33160</v>
          </cell>
          <cell r="B402" t="str">
            <v>Reparação e manutenção de aeronaves e de veículos espaciais</v>
          </cell>
        </row>
        <row r="403">
          <cell r="A403" t="str">
            <v>33170</v>
          </cell>
          <cell r="B403" t="str">
            <v>Reparação e manutenção de outro equipamento de transporte</v>
          </cell>
        </row>
        <row r="404">
          <cell r="A404" t="str">
            <v>33190</v>
          </cell>
          <cell r="B404" t="str">
            <v>Reparação e manutenção de outro equipamento</v>
          </cell>
        </row>
        <row r="405">
          <cell r="A405" t="str">
            <v>33200</v>
          </cell>
          <cell r="B405" t="str">
            <v>Instalação de máquinas e de equipamentos industriais</v>
          </cell>
        </row>
        <row r="406">
          <cell r="A406" t="str">
            <v>35111</v>
          </cell>
          <cell r="B406" t="str">
            <v>Produção de electricidade de origem hídrica</v>
          </cell>
        </row>
        <row r="407">
          <cell r="A407" t="str">
            <v>35112</v>
          </cell>
          <cell r="B407" t="str">
            <v>Produção de electricidade de origem térmica</v>
          </cell>
        </row>
        <row r="408">
          <cell r="A408" t="str">
            <v>35113</v>
          </cell>
          <cell r="B408" t="str">
            <v>Produção de electricidade de origem eólica, geotérmica, solar e de origem, n.e.</v>
          </cell>
        </row>
        <row r="409">
          <cell r="A409" t="str">
            <v>35120</v>
          </cell>
          <cell r="B409" t="str">
            <v>Transporte de electricidade </v>
          </cell>
        </row>
        <row r="410">
          <cell r="A410" t="str">
            <v>35130</v>
          </cell>
          <cell r="B410" t="str">
            <v>Distribuição de electricidade</v>
          </cell>
        </row>
        <row r="411">
          <cell r="A411" t="str">
            <v>35140</v>
          </cell>
          <cell r="B411" t="str">
            <v>Comércio de electricidade</v>
          </cell>
        </row>
        <row r="412">
          <cell r="A412" t="str">
            <v>35210</v>
          </cell>
          <cell r="B412" t="str">
            <v>Produção de gás</v>
          </cell>
        </row>
        <row r="413">
          <cell r="A413" t="str">
            <v>35220</v>
          </cell>
          <cell r="B413" t="str">
            <v>Distribuição de combustíveis gasosos por condutas</v>
          </cell>
        </row>
        <row r="414">
          <cell r="A414" t="str">
            <v>35230</v>
          </cell>
          <cell r="B414" t="str">
            <v>Comércio de gás por condutas</v>
          </cell>
        </row>
        <row r="415">
          <cell r="A415" t="str">
            <v>35301</v>
          </cell>
          <cell r="B415" t="str">
            <v>Produção e distribuição de vapor,  água quente e fria  e ar frio por conduta</v>
          </cell>
        </row>
        <row r="416">
          <cell r="A416" t="str">
            <v>35302</v>
          </cell>
          <cell r="B416" t="str">
            <v>Produção de gelo</v>
          </cell>
        </row>
        <row r="417">
          <cell r="A417" t="str">
            <v>36001</v>
          </cell>
          <cell r="B417" t="str">
            <v>Captação e tratamento de água</v>
          </cell>
        </row>
        <row r="418">
          <cell r="A418" t="str">
            <v>36002</v>
          </cell>
          <cell r="B418" t="str">
            <v>Distribuição de água</v>
          </cell>
        </row>
        <row r="419">
          <cell r="A419" t="str">
            <v>37001</v>
          </cell>
          <cell r="B419" t="str">
            <v>Recolha e drenagem de águas residuais</v>
          </cell>
        </row>
        <row r="420">
          <cell r="A420" t="str">
            <v>37002</v>
          </cell>
          <cell r="B420" t="str">
            <v>Tratamento de águas residuais</v>
          </cell>
        </row>
        <row r="421">
          <cell r="A421" t="str">
            <v>38111</v>
          </cell>
          <cell r="B421" t="str">
            <v>Recolha de resíduos inertes</v>
          </cell>
        </row>
        <row r="422">
          <cell r="A422" t="str">
            <v>38112</v>
          </cell>
          <cell r="B422" t="str">
            <v>Recolha de outros resíduos não perigosos</v>
          </cell>
        </row>
        <row r="423">
          <cell r="A423" t="str">
            <v>38120</v>
          </cell>
          <cell r="B423" t="str">
            <v>Recolha de resíduos perigosos</v>
          </cell>
        </row>
        <row r="424">
          <cell r="A424" t="str">
            <v>38211</v>
          </cell>
          <cell r="B424" t="str">
            <v>Tratamento e eliminação de resíduos inertes</v>
          </cell>
        </row>
        <row r="425">
          <cell r="A425" t="str">
            <v>38212</v>
          </cell>
          <cell r="B425" t="str">
            <v>Tratamento e eliminação de outros resíduos não perigosos</v>
          </cell>
        </row>
        <row r="426">
          <cell r="A426" t="str">
            <v>38220</v>
          </cell>
          <cell r="B426" t="str">
            <v>Tratamento e eliminação de resíduos perigosos</v>
          </cell>
        </row>
        <row r="427">
          <cell r="A427" t="str">
            <v>38311</v>
          </cell>
          <cell r="B427" t="str">
            <v>Desmantelamento de veículos automóveis, em fim de vida</v>
          </cell>
        </row>
        <row r="428">
          <cell r="A428" t="str">
            <v>38312</v>
          </cell>
          <cell r="B428" t="str">
            <v>Desmantelamento de equipamentos eléctricos e electrónicos, em fim de vida</v>
          </cell>
        </row>
        <row r="429">
          <cell r="A429" t="str">
            <v>38313</v>
          </cell>
          <cell r="B429" t="str">
            <v>Desmantelamento de outros equipamentos e bens, em fim de vida</v>
          </cell>
        </row>
        <row r="430">
          <cell r="A430" t="str">
            <v>38321</v>
          </cell>
          <cell r="B430" t="str">
            <v>Valorização de resíduos metálicos</v>
          </cell>
        </row>
        <row r="431">
          <cell r="A431" t="str">
            <v>38322</v>
          </cell>
          <cell r="B431" t="str">
            <v>Valorização de resíduos não metálicos</v>
          </cell>
        </row>
        <row r="432">
          <cell r="A432" t="str">
            <v>39000</v>
          </cell>
          <cell r="B432" t="str">
            <v>Descontaminação e actividades similares</v>
          </cell>
        </row>
        <row r="433">
          <cell r="A433" t="str">
            <v>41100</v>
          </cell>
          <cell r="B433" t="str">
            <v>Promoção imobiliária (desenvolvimento de projectos de edifícios)</v>
          </cell>
        </row>
        <row r="434">
          <cell r="A434" t="str">
            <v>41200</v>
          </cell>
          <cell r="B434" t="str">
            <v>Construção de edifícios (residenciais e não residenciais)</v>
          </cell>
        </row>
        <row r="435">
          <cell r="A435" t="str">
            <v>42110</v>
          </cell>
          <cell r="B435" t="str">
            <v>Construção de estradas e pistas de aeroportos</v>
          </cell>
        </row>
        <row r="436">
          <cell r="A436" t="str">
            <v>42120</v>
          </cell>
          <cell r="B436" t="str">
            <v>Construção de vias férreas</v>
          </cell>
        </row>
        <row r="437">
          <cell r="A437" t="str">
            <v>42130</v>
          </cell>
          <cell r="B437" t="str">
            <v>Construção de pontes e túneis</v>
          </cell>
        </row>
        <row r="438">
          <cell r="A438" t="str">
            <v>42210</v>
          </cell>
          <cell r="B438" t="str">
            <v>Construção de redes de transporte de águas, de esgotos e de outros fluídos</v>
          </cell>
        </row>
        <row r="439">
          <cell r="A439" t="str">
            <v>42220</v>
          </cell>
          <cell r="B439" t="str">
            <v>Construção de redes de transporte e distribuição de electricidade e redes de telecomunicações</v>
          </cell>
        </row>
        <row r="440">
          <cell r="A440" t="str">
            <v>42910</v>
          </cell>
          <cell r="B440" t="str">
            <v>Engenharia hidráulica</v>
          </cell>
        </row>
        <row r="441">
          <cell r="A441" t="str">
            <v>42990</v>
          </cell>
          <cell r="B441" t="str">
            <v>Construção de outras obras de engenharia civil, n.e.</v>
          </cell>
        </row>
        <row r="442">
          <cell r="A442" t="str">
            <v>43110</v>
          </cell>
          <cell r="B442" t="str">
            <v>Demolição</v>
          </cell>
        </row>
        <row r="443">
          <cell r="A443" t="str">
            <v>43120</v>
          </cell>
          <cell r="B443" t="str">
            <v>Preparação dos locais de construção</v>
          </cell>
        </row>
        <row r="444">
          <cell r="A444" t="str">
            <v>43130</v>
          </cell>
          <cell r="B444" t="str">
            <v>Perfurações e sondagens</v>
          </cell>
        </row>
        <row r="445">
          <cell r="A445" t="str">
            <v>43210</v>
          </cell>
          <cell r="B445" t="str">
            <v>Instalação eléctrica</v>
          </cell>
        </row>
        <row r="446">
          <cell r="A446" t="str">
            <v>43221</v>
          </cell>
          <cell r="B446" t="str">
            <v>Instalação de canalizações</v>
          </cell>
        </row>
        <row r="447">
          <cell r="A447" t="str">
            <v>43222</v>
          </cell>
          <cell r="B447" t="str">
            <v>Instalação de climatização</v>
          </cell>
        </row>
        <row r="448">
          <cell r="A448" t="str">
            <v>43290</v>
          </cell>
          <cell r="B448" t="str">
            <v>Outras instalações em construções</v>
          </cell>
        </row>
        <row r="449">
          <cell r="A449" t="str">
            <v>43310</v>
          </cell>
          <cell r="B449" t="str">
            <v>Estucagem</v>
          </cell>
        </row>
        <row r="450">
          <cell r="A450" t="str">
            <v>43320</v>
          </cell>
          <cell r="B450" t="str">
            <v>Montagem de trabalhos de carpintaria e de caixilharia</v>
          </cell>
        </row>
        <row r="451">
          <cell r="A451" t="str">
            <v>43330</v>
          </cell>
          <cell r="B451" t="str">
            <v>Revestimento de pavimentos e de paredes</v>
          </cell>
        </row>
        <row r="452">
          <cell r="A452" t="str">
            <v>43340</v>
          </cell>
          <cell r="B452" t="str">
            <v>Pintura e colocação de vidros</v>
          </cell>
        </row>
        <row r="453">
          <cell r="A453" t="str">
            <v>43390</v>
          </cell>
          <cell r="B453" t="str">
            <v>Outras actividades de acabamento em edifícios</v>
          </cell>
        </row>
        <row r="454">
          <cell r="A454" t="str">
            <v>43910</v>
          </cell>
          <cell r="B454" t="str">
            <v>Actividades de colocação de coberturas</v>
          </cell>
        </row>
        <row r="455">
          <cell r="A455" t="str">
            <v>43991</v>
          </cell>
          <cell r="B455" t="str">
            <v>Aluguer de equipamento de construção e de demolição, com operador</v>
          </cell>
        </row>
        <row r="456">
          <cell r="A456" t="str">
            <v>43992</v>
          </cell>
          <cell r="B456" t="str">
            <v>Outras actividades  especializadas de construção diversas, n.e.</v>
          </cell>
        </row>
        <row r="457">
          <cell r="A457" t="str">
            <v>45110</v>
          </cell>
          <cell r="B457" t="str">
            <v>Comércio de veículos automóveis ligeiros</v>
          </cell>
        </row>
        <row r="458">
          <cell r="A458" t="str">
            <v>45190</v>
          </cell>
          <cell r="B458" t="str">
            <v>Comércio de outros veículos automóveis</v>
          </cell>
        </row>
        <row r="459">
          <cell r="A459" t="str">
            <v>45200</v>
          </cell>
          <cell r="B459" t="str">
            <v>Manutenção e reparação de veículos automóveis</v>
          </cell>
        </row>
        <row r="460">
          <cell r="A460" t="str">
            <v>45310</v>
          </cell>
          <cell r="B460" t="str">
            <v>Comércio por grosso de peças e acessórios para veículos automóveis</v>
          </cell>
        </row>
        <row r="461">
          <cell r="A461" t="str">
            <v>45320</v>
          </cell>
          <cell r="B461" t="str">
            <v>Comércio a retalho de peças e acessórios para veículos automóveis</v>
          </cell>
        </row>
        <row r="462">
          <cell r="A462" t="str">
            <v>45401</v>
          </cell>
          <cell r="B462" t="str">
            <v>Comércio por grosso e a retalho de motociclos, de suas peças e acessórios</v>
          </cell>
        </row>
        <row r="463">
          <cell r="A463" t="str">
            <v>45402</v>
          </cell>
          <cell r="B463" t="str">
            <v>Manutenção e reparação de motociclos, de suas peças e acessórios</v>
          </cell>
        </row>
        <row r="464">
          <cell r="A464" t="str">
            <v>46110</v>
          </cell>
          <cell r="B464" t="str">
            <v>Agentes do comércio por grosso de matérias-primas agrícolas e têxteis, animais vivos e produtos semi-acabados</v>
          </cell>
        </row>
        <row r="465">
          <cell r="A465" t="str">
            <v>46120</v>
          </cell>
          <cell r="B465" t="str">
            <v>Agentes do comércio por grosso de combustíveis, minérios, metais e de produtos químicos para a indústria</v>
          </cell>
        </row>
        <row r="466">
          <cell r="A466" t="str">
            <v>46130</v>
          </cell>
          <cell r="B466" t="str">
            <v>Agentes do comércio por grosso de madeira e materiais de construção</v>
          </cell>
        </row>
        <row r="467">
          <cell r="A467" t="str">
            <v>46140</v>
          </cell>
          <cell r="B467" t="str">
            <v>Agentes do comércio por grosso de máquinas, equipamento industrial, embarcações e aeronaves</v>
          </cell>
        </row>
        <row r="468">
          <cell r="A468" t="str">
            <v>46150</v>
          </cell>
          <cell r="B468" t="str">
            <v>Agentes do comércio por grosso de mobiliário, artigos para uso doméstico e ferragens</v>
          </cell>
        </row>
        <row r="469">
          <cell r="A469" t="str">
            <v>46160</v>
          </cell>
          <cell r="B469" t="str">
            <v>Agentes do comércio por grosso de têxteis, vestuário, calçado e artigos de couro</v>
          </cell>
        </row>
        <row r="470">
          <cell r="A470" t="str">
            <v>46170</v>
          </cell>
          <cell r="B470" t="str">
            <v>Agentes do comércio por grosso de produtos alimentares, bebidas e tabaco</v>
          </cell>
        </row>
        <row r="471">
          <cell r="A471" t="str">
            <v>46180</v>
          </cell>
          <cell r="B471" t="str">
            <v>Agentes especializados do comércio por grosso de outros produtos</v>
          </cell>
        </row>
        <row r="472">
          <cell r="A472" t="str">
            <v>46190</v>
          </cell>
          <cell r="B472" t="str">
            <v>Agentes do comércio por grosso misto sem predominância</v>
          </cell>
        </row>
        <row r="473">
          <cell r="A473" t="str">
            <v>46211</v>
          </cell>
          <cell r="B473" t="str">
            <v>Comércio por grosso de alimentos para animais</v>
          </cell>
        </row>
        <row r="474">
          <cell r="A474" t="str">
            <v>46212</v>
          </cell>
          <cell r="B474" t="str">
            <v>Comércio por grosso de tabaco em bruto</v>
          </cell>
        </row>
        <row r="475">
          <cell r="A475" t="str">
            <v>46213</v>
          </cell>
          <cell r="B475" t="str">
            <v>Comércio por grosso de cortiça em bruto</v>
          </cell>
        </row>
        <row r="476">
          <cell r="A476" t="str">
            <v>46214</v>
          </cell>
          <cell r="B476" t="str">
            <v>Comércio por grosso de cereais, sementes, leguminosas, oleaginosas e outras matérias-primas agrícolas</v>
          </cell>
        </row>
        <row r="477">
          <cell r="A477" t="str">
            <v>46220</v>
          </cell>
          <cell r="B477" t="str">
            <v>Comércio por grosso de flores e plantas</v>
          </cell>
        </row>
        <row r="478">
          <cell r="A478" t="str">
            <v>46230</v>
          </cell>
          <cell r="B478" t="str">
            <v>Comércio por grosso de animais vivos</v>
          </cell>
        </row>
        <row r="479">
          <cell r="A479" t="str">
            <v>46240</v>
          </cell>
          <cell r="B479" t="str">
            <v>Comércio por grosso de peles e couro</v>
          </cell>
        </row>
        <row r="480">
          <cell r="A480" t="str">
            <v>46311</v>
          </cell>
          <cell r="B480" t="str">
            <v>Comércio por grosso de fruta e de produtos hortícolas, excepto batata</v>
          </cell>
        </row>
        <row r="481">
          <cell r="A481" t="str">
            <v>46312</v>
          </cell>
          <cell r="B481" t="str">
            <v>Comércio por grosso de batata</v>
          </cell>
        </row>
        <row r="482">
          <cell r="A482" t="str">
            <v>46320</v>
          </cell>
          <cell r="B482" t="str">
            <v>Comércio por grosso de carne e produtos à base de carne</v>
          </cell>
        </row>
        <row r="483">
          <cell r="A483" t="str">
            <v>46331</v>
          </cell>
          <cell r="B483" t="str">
            <v>Comércio por grosso de leite, seus derivados e ovos</v>
          </cell>
        </row>
        <row r="484">
          <cell r="A484" t="str">
            <v>46332</v>
          </cell>
          <cell r="B484" t="str">
            <v>Comércio por grosso de azeite, óleos e gorduras alimentares</v>
          </cell>
        </row>
        <row r="485">
          <cell r="A485" t="str">
            <v>46341</v>
          </cell>
          <cell r="B485" t="str">
            <v>Comércio por grosso de bebidas alcoólicas</v>
          </cell>
        </row>
        <row r="486">
          <cell r="A486" t="str">
            <v>46342</v>
          </cell>
          <cell r="B486" t="str">
            <v>Comércio por grosso de bebidas não alcoólicas</v>
          </cell>
        </row>
        <row r="487">
          <cell r="A487" t="str">
            <v>46350</v>
          </cell>
          <cell r="B487" t="str">
            <v>Comércio por grosso de tabaco</v>
          </cell>
        </row>
        <row r="488">
          <cell r="A488" t="str">
            <v>46361</v>
          </cell>
          <cell r="B488" t="str">
            <v>Comércio por grosso de açúcar</v>
          </cell>
        </row>
        <row r="489">
          <cell r="A489" t="str">
            <v>46362</v>
          </cell>
          <cell r="B489" t="str">
            <v>Comércio por grosso de chocolate e de produtos de confeitaria</v>
          </cell>
        </row>
        <row r="490">
          <cell r="A490" t="str">
            <v>46370</v>
          </cell>
          <cell r="B490" t="str">
            <v>Comércio por grosso de café, chá, cacau e especiarias</v>
          </cell>
        </row>
        <row r="491">
          <cell r="A491" t="str">
            <v>46381</v>
          </cell>
          <cell r="B491" t="str">
            <v>Comércio por grosso de peixe, crustáceos e moluscos</v>
          </cell>
        </row>
        <row r="492">
          <cell r="A492" t="str">
            <v>46382</v>
          </cell>
          <cell r="B492" t="str">
            <v>Comércio por grosso de outros produtos alimentares, n.e.</v>
          </cell>
        </row>
        <row r="493">
          <cell r="A493" t="str">
            <v>46390</v>
          </cell>
          <cell r="B493" t="str">
            <v>Comércio por grosso não especializado de produtos alimentares, bebidas e tabaco</v>
          </cell>
        </row>
        <row r="494">
          <cell r="A494" t="str">
            <v>46410</v>
          </cell>
          <cell r="B494" t="str">
            <v>Comércio por grosso de têxteis</v>
          </cell>
        </row>
        <row r="495">
          <cell r="A495" t="str">
            <v>46421</v>
          </cell>
          <cell r="B495" t="str">
            <v>Comércio por grosso de vestuário e de acessórios</v>
          </cell>
        </row>
        <row r="496">
          <cell r="A496" t="str">
            <v>46422</v>
          </cell>
          <cell r="B496" t="str">
            <v>Comércio por grosso de calçado</v>
          </cell>
        </row>
        <row r="497">
          <cell r="A497" t="str">
            <v>46430</v>
          </cell>
          <cell r="B497" t="str">
            <v>Comércio por grosso de electrodomésticos, aparelhos de rádio e de televisão</v>
          </cell>
        </row>
        <row r="498">
          <cell r="A498" t="str">
            <v>46441</v>
          </cell>
          <cell r="B498" t="str">
            <v>Comércio por grosso de louças em cerâmica e em vidro</v>
          </cell>
        </row>
        <row r="499">
          <cell r="A499" t="str">
            <v>46442</v>
          </cell>
          <cell r="B499" t="str">
            <v>Comércio por grosso de produtos de limpeza</v>
          </cell>
        </row>
        <row r="500">
          <cell r="A500" t="str">
            <v>46450</v>
          </cell>
          <cell r="B500" t="str">
            <v>Comércio por grosso de perfumes e de produtos de higiene</v>
          </cell>
        </row>
        <row r="501">
          <cell r="A501" t="str">
            <v>46460</v>
          </cell>
          <cell r="B501" t="str">
            <v>Comércio por grosso de produtos farmacêuticos</v>
          </cell>
        </row>
        <row r="502">
          <cell r="A502" t="str">
            <v>46470</v>
          </cell>
          <cell r="B502" t="str">
            <v>Comércio por grosso de móveis para uso doméstico, carpetes,  tapetes  e artigos de iluminação</v>
          </cell>
        </row>
        <row r="503">
          <cell r="A503" t="str">
            <v>46480</v>
          </cell>
          <cell r="B503" t="str">
            <v>Comércio por grosso de relógios e de artigos de ourivesaria e joalharia</v>
          </cell>
        </row>
        <row r="504">
          <cell r="A504" t="str">
            <v>46491</v>
          </cell>
          <cell r="B504" t="str">
            <v>Comércio por grosso de artigos de papelaria</v>
          </cell>
        </row>
        <row r="505">
          <cell r="A505" t="str">
            <v>46492</v>
          </cell>
          <cell r="B505" t="str">
            <v>Comércio por grosso de livros, revistas e jornais</v>
          </cell>
        </row>
        <row r="506">
          <cell r="A506" t="str">
            <v>46493</v>
          </cell>
          <cell r="B506" t="str">
            <v>Comércio por grosso de brinquedos, jogos e artigos de desporto</v>
          </cell>
        </row>
        <row r="507">
          <cell r="A507" t="str">
            <v>46494</v>
          </cell>
          <cell r="B507" t="str">
            <v>Outro comércio por grosso de bens de consumo, n.e.</v>
          </cell>
        </row>
        <row r="508">
          <cell r="A508" t="str">
            <v>46510</v>
          </cell>
          <cell r="B508" t="str">
            <v>Comércio por grosso de computadores, equipamentos periféricos e programas informáticos</v>
          </cell>
        </row>
        <row r="509">
          <cell r="A509" t="str">
            <v>46520</v>
          </cell>
          <cell r="B509" t="str">
            <v>Comércio por grosso de  equipamentos  electrónicos,  de telecomunicações e suas partes</v>
          </cell>
        </row>
        <row r="510">
          <cell r="A510" t="str">
            <v>46610</v>
          </cell>
          <cell r="B510" t="str">
            <v>Comércio por grosso de máquinas e equipamentos, agrícolas</v>
          </cell>
        </row>
        <row r="511">
          <cell r="A511" t="str">
            <v>46620</v>
          </cell>
          <cell r="B511" t="str">
            <v>Comércio por grosso de máquinas-ferramentas</v>
          </cell>
        </row>
        <row r="512">
          <cell r="A512" t="str">
            <v>46630</v>
          </cell>
          <cell r="B512" t="str">
            <v>Comércio por grosso de máquinas para a indústria extractiva, construção e engenharia civil</v>
          </cell>
        </row>
        <row r="513">
          <cell r="A513" t="str">
            <v>46640</v>
          </cell>
          <cell r="B513" t="str">
            <v>Comércio por grosso de máquinas para a indústria têxtil, máquinas de costura e de tricotar</v>
          </cell>
        </row>
        <row r="514">
          <cell r="A514" t="str">
            <v>46650</v>
          </cell>
          <cell r="B514" t="str">
            <v>Comércio por grosso de mobiliário de escritório</v>
          </cell>
        </row>
        <row r="515">
          <cell r="A515" t="str">
            <v>46660</v>
          </cell>
          <cell r="B515" t="str">
            <v>Comércio por grosso de outras máquinas e material de escritório</v>
          </cell>
        </row>
        <row r="516">
          <cell r="A516" t="str">
            <v>46690</v>
          </cell>
          <cell r="B516" t="str">
            <v>Comércio por grosso de outras máquinas e equipamentos</v>
          </cell>
        </row>
        <row r="517">
          <cell r="A517" t="str">
            <v>46711</v>
          </cell>
          <cell r="B517" t="str">
            <v>Comércio por grosso de produtos petrolíferos</v>
          </cell>
        </row>
        <row r="518">
          <cell r="A518" t="str">
            <v>46712</v>
          </cell>
          <cell r="B518" t="str">
            <v>Comércio por grosso de combustíveis sólidos, líquidos e gasosos, não derivados do petróleo</v>
          </cell>
        </row>
        <row r="519">
          <cell r="A519" t="str">
            <v>46720</v>
          </cell>
          <cell r="B519" t="str">
            <v>Comércio por grosso de minérios e de metais</v>
          </cell>
        </row>
        <row r="520">
          <cell r="A520" t="str">
            <v>46731</v>
          </cell>
          <cell r="B520" t="str">
            <v>Comércio por grosso de madeira em bruto e de produtos derivados</v>
          </cell>
        </row>
        <row r="521">
          <cell r="A521" t="str">
            <v>46732</v>
          </cell>
          <cell r="B521" t="str">
            <v>Comércio por grosso de materiais de construção (excepto madeira) e equipamento sanitário</v>
          </cell>
        </row>
        <row r="522">
          <cell r="A522" t="str">
            <v>46740</v>
          </cell>
          <cell r="B522" t="str">
            <v>Comércio por grosso de ferragens, ferramentas manuais e artigos para canalizações e aquecimento</v>
          </cell>
        </row>
        <row r="523">
          <cell r="A523" t="str">
            <v>46750</v>
          </cell>
          <cell r="B523" t="str">
            <v>Comércio por grosso de produtos químicos</v>
          </cell>
        </row>
        <row r="524">
          <cell r="A524" t="str">
            <v>46761</v>
          </cell>
          <cell r="B524" t="str">
            <v>Comércio por grosso de fibras têxteis naturais, artificiais e sintéticas</v>
          </cell>
        </row>
        <row r="525">
          <cell r="A525" t="str">
            <v>46762</v>
          </cell>
          <cell r="B525" t="str">
            <v>Comércio por grosso de outros bens intermédios, n.e.</v>
          </cell>
        </row>
        <row r="526">
          <cell r="A526" t="str">
            <v>46771</v>
          </cell>
          <cell r="B526" t="str">
            <v>Comércio por grosso de sucatas e de desperdícios metálicos</v>
          </cell>
        </row>
        <row r="527">
          <cell r="A527" t="str">
            <v>46772</v>
          </cell>
          <cell r="B527" t="str">
            <v>Comércio por grosso de desperdícios têxteis, de cartão e papéis velhos</v>
          </cell>
        </row>
        <row r="528">
          <cell r="A528" t="str">
            <v>46773</v>
          </cell>
          <cell r="B528" t="str">
            <v>Comércio por grosso de desperdícios de materiais, n.e.</v>
          </cell>
        </row>
        <row r="529">
          <cell r="A529" t="str">
            <v>46900</v>
          </cell>
          <cell r="B529" t="str">
            <v>Comércio por grosso não especializado</v>
          </cell>
        </row>
        <row r="530">
          <cell r="A530" t="str">
            <v>47111</v>
          </cell>
          <cell r="B530" t="str">
            <v>Comércio a retalho em supermercados e hipermercados</v>
          </cell>
        </row>
        <row r="531">
          <cell r="A531" t="str">
            <v>47112</v>
          </cell>
          <cell r="B531" t="str">
            <v>Comércio a retalho em outros estabelecimentos não especializados, com predominância de produtos alimentares, bebidas ou tabaco</v>
          </cell>
        </row>
        <row r="532">
          <cell r="A532" t="str">
            <v>47191</v>
          </cell>
          <cell r="B532" t="str">
            <v>Comércio a retalho não especializado, sem predominância de produtos alimentares, bebidas ou tabaco, em grandes armazéns e similares</v>
          </cell>
        </row>
        <row r="533">
          <cell r="A533" t="str">
            <v>47192</v>
          </cell>
          <cell r="B533" t="str">
            <v>Comércio a retalho em  outros estabelecimentos não especializados, sem predominância de produtos alimentares, bebidas ou tabaco</v>
          </cell>
        </row>
        <row r="534">
          <cell r="A534" t="str">
            <v>47210</v>
          </cell>
          <cell r="B534" t="str">
            <v>Comércio a retalho de frutas e produtos hortícolas, em estabelecimentos especializados</v>
          </cell>
        </row>
        <row r="535">
          <cell r="A535" t="str">
            <v>47220</v>
          </cell>
          <cell r="B535" t="str">
            <v>Comércio a retalho de carne e produtos à base de carne, em estabelecimentos especializados</v>
          </cell>
        </row>
        <row r="536">
          <cell r="A536" t="str">
            <v>47230</v>
          </cell>
          <cell r="B536" t="str">
            <v>Comércio a retalho de peixe, crustáceos e moluscos, em estabelecimentos especializados</v>
          </cell>
        </row>
        <row r="537">
          <cell r="A537" t="str">
            <v>47240</v>
          </cell>
          <cell r="B537" t="str">
            <v>Comércio a retalho de pão, de produtos de pastelaria e de confeitaria, em estabelecimentos especializados</v>
          </cell>
        </row>
        <row r="538">
          <cell r="A538" t="str">
            <v>47250</v>
          </cell>
          <cell r="B538" t="str">
            <v>Comércio a retalho de bebidas, em estabelecimentos especializados</v>
          </cell>
        </row>
        <row r="539">
          <cell r="A539" t="str">
            <v>47260</v>
          </cell>
          <cell r="B539" t="str">
            <v>Comércio a retalho de tabaco, em estabelecimentos especializados</v>
          </cell>
        </row>
        <row r="540">
          <cell r="A540" t="str">
            <v>47291</v>
          </cell>
          <cell r="B540" t="str">
            <v>Comércio a retalho de leite e de derivados, em estabelecimentos especializados</v>
          </cell>
        </row>
        <row r="541">
          <cell r="A541" t="str">
            <v>47292</v>
          </cell>
          <cell r="B541" t="str">
            <v>Comércio a retalho de produtos alimentares, naturais e dietéticos, em estabelecimentos especializados</v>
          </cell>
        </row>
        <row r="542">
          <cell r="A542" t="str">
            <v>47293</v>
          </cell>
          <cell r="B542" t="str">
            <v>Outro comércio a retalho de produtos alimentares, em estabelecimentos especializados, n.e.</v>
          </cell>
        </row>
        <row r="543">
          <cell r="A543" t="str">
            <v>47300</v>
          </cell>
          <cell r="B543" t="str">
            <v>Comércio a retalho de combustível para veículos a motor, em estabelecimentos especializados</v>
          </cell>
        </row>
        <row r="544">
          <cell r="A544" t="str">
            <v>47410</v>
          </cell>
          <cell r="B544" t="str">
            <v>Comércio a retalho de computadores, unidades periféricas e programas informáticos, em estabelecimentos especializados</v>
          </cell>
        </row>
        <row r="545">
          <cell r="A545" t="str">
            <v>47420</v>
          </cell>
          <cell r="B545" t="str">
            <v>Comércio a retalho de equipamento de telecomunicações, em estabelecimentos especializados</v>
          </cell>
        </row>
        <row r="546">
          <cell r="A546" t="str">
            <v>47430</v>
          </cell>
          <cell r="B546" t="str">
            <v>Comércio a retalho de equipamento audiovisual, em estabelecimentos especializados</v>
          </cell>
        </row>
        <row r="547">
          <cell r="A547" t="str">
            <v>47510</v>
          </cell>
          <cell r="B547" t="str">
            <v>Comércio a retalho de têxteis, em estabelecimentos especializados</v>
          </cell>
        </row>
        <row r="548">
          <cell r="A548" t="str">
            <v>47521</v>
          </cell>
          <cell r="B548" t="str">
            <v>Comércio a retalho de ferragens e de vidro plano, em estabelecimentos especializados</v>
          </cell>
        </row>
        <row r="549">
          <cell r="A549" t="str">
            <v>47522</v>
          </cell>
          <cell r="B549" t="str">
            <v>Comércio a retalho de tintas, vernizes e produtos similares, em estabelecimentos especializados</v>
          </cell>
        </row>
        <row r="550">
          <cell r="A550" t="str">
            <v>47523</v>
          </cell>
          <cell r="B550" t="str">
            <v>Comércio a retalho de material de bricolage, equipamento sanitário, ladrilhos e materiais similares, em estabelecimentos especializados</v>
          </cell>
        </row>
        <row r="551">
          <cell r="A551" t="str">
            <v>47530</v>
          </cell>
          <cell r="B551" t="str">
            <v>Comércio a retalho de carpetes, tapetes, cortinados e  revestimentos  para paredes e pavimentos, em estabelecimentos especializados</v>
          </cell>
        </row>
        <row r="552">
          <cell r="A552" t="str">
            <v>47540</v>
          </cell>
          <cell r="B552" t="str">
            <v>Comércio a retalho de electrodomésticos, em estabelecimentos especializados</v>
          </cell>
        </row>
        <row r="553">
          <cell r="A553" t="str">
            <v>47591</v>
          </cell>
          <cell r="B553" t="str">
            <v>Comércio a retalho de mobiliário e artigos de iluminação, em estabelecimentos especializados</v>
          </cell>
        </row>
        <row r="554">
          <cell r="A554" t="str">
            <v>47592</v>
          </cell>
          <cell r="B554" t="str">
            <v>Comércio a retalho de louças, cutelaria e de outros artigos similares para uso doméstico, em estabelecimentos especializados</v>
          </cell>
        </row>
        <row r="555">
          <cell r="A555" t="str">
            <v>47593</v>
          </cell>
          <cell r="B555" t="str">
            <v>Comércio a retalho de outros artigos para o lar, n.e., em estabelecimentos especializados</v>
          </cell>
        </row>
        <row r="556">
          <cell r="A556" t="str">
            <v>47610</v>
          </cell>
          <cell r="B556" t="str">
            <v>Comércio a retalho de livros, em estabelecimentos especializados</v>
          </cell>
        </row>
        <row r="557">
          <cell r="A557" t="str">
            <v>47620</v>
          </cell>
          <cell r="B557" t="str">
            <v>Comércio a retalho de jornais, revistas e artigos de papelaria, em estabelecimentos especializados</v>
          </cell>
        </row>
        <row r="558">
          <cell r="A558" t="str">
            <v>47630</v>
          </cell>
          <cell r="B558" t="str">
            <v>Comércio a retalho de  discos, CD, DVD, cassetes e similares, em estabelecimentos especializados</v>
          </cell>
        </row>
        <row r="559">
          <cell r="A559" t="str">
            <v>47640</v>
          </cell>
          <cell r="B559" t="str">
            <v>Comércio a retalho de artigos de desporto, de campismo e lazer, em estabelecimentos especializados</v>
          </cell>
        </row>
        <row r="560">
          <cell r="A560" t="str">
            <v>47650</v>
          </cell>
          <cell r="B560" t="str">
            <v>Comércio a retalho de jogos e brinquedos, em estabelecimentos especializados</v>
          </cell>
        </row>
        <row r="561">
          <cell r="A561" t="str">
            <v>47711</v>
          </cell>
          <cell r="B561" t="str">
            <v>Comércio a retalho de vestuário para adultos, em estabelecimentos especializados</v>
          </cell>
        </row>
        <row r="562">
          <cell r="A562" t="str">
            <v>47712</v>
          </cell>
          <cell r="B562" t="str">
            <v>Comércio a retalho de vestuário para bebés e crianças, em estabelecimentos especializados</v>
          </cell>
        </row>
        <row r="563">
          <cell r="A563" t="str">
            <v>47721</v>
          </cell>
          <cell r="B563" t="str">
            <v>Comércio a retalho de calçado, em estabelecimentos especializados</v>
          </cell>
        </row>
        <row r="564">
          <cell r="A564" t="str">
            <v>47722</v>
          </cell>
          <cell r="B564" t="str">
            <v>Comércio a retalho de marroquinaria e artigos de viagem, em estabelecimentos especializados</v>
          </cell>
        </row>
        <row r="565">
          <cell r="A565" t="str">
            <v>47730</v>
          </cell>
          <cell r="B565" t="str">
            <v>Comércio a retalho de produtos farmacêuticos, em estabelecimentos especializados</v>
          </cell>
        </row>
        <row r="566">
          <cell r="A566" t="str">
            <v>47740</v>
          </cell>
          <cell r="B566" t="str">
            <v>Comércio a retalho de produtos médicos e ortopédicos, em estabelecimentos especializados</v>
          </cell>
        </row>
        <row r="567">
          <cell r="A567" t="str">
            <v>47750</v>
          </cell>
          <cell r="B567" t="str">
            <v>Comércio a retalho de produtos cosméticos e de higiene, em estabelecimentos especializados</v>
          </cell>
        </row>
        <row r="568">
          <cell r="A568" t="str">
            <v>47761</v>
          </cell>
          <cell r="B568" t="str">
            <v>Comércio a retalho de flores, plantas, sementes e  fertilizantes, em estabelecimentos especializados</v>
          </cell>
        </row>
        <row r="569">
          <cell r="A569" t="str">
            <v>47762</v>
          </cell>
          <cell r="B569" t="str">
            <v>Comércio a retalho de animais de companhia e respectivos alimentos, em estabelecimentos especializados</v>
          </cell>
        </row>
        <row r="570">
          <cell r="A570" t="str">
            <v>47770</v>
          </cell>
          <cell r="B570" t="str">
            <v>Comércio a retalho de relógios e de artigos de ourivesaria e joalharia, em estabelecimentos especializados</v>
          </cell>
        </row>
        <row r="571">
          <cell r="A571" t="str">
            <v>47781</v>
          </cell>
          <cell r="B571" t="str">
            <v>Comércio a retalho de máquinas e de outro material de escritório, em estabelecimentos especializados</v>
          </cell>
        </row>
        <row r="572">
          <cell r="A572" t="str">
            <v>47782</v>
          </cell>
          <cell r="B572" t="str">
            <v>Comércio a retalho de material óptico, fotográfico, cinematográfico e de instrumentos de precisão, em estabelecimentos especializados</v>
          </cell>
        </row>
        <row r="573">
          <cell r="A573" t="str">
            <v>47783</v>
          </cell>
          <cell r="B573" t="str">
            <v>Comércio a retalho de combustíveis para uso doméstico, em estabelecimentos especializados</v>
          </cell>
        </row>
        <row r="574">
          <cell r="A574" t="str">
            <v>47784</v>
          </cell>
          <cell r="B574" t="str">
            <v>Comércio a retalho de outros produtos novos, em estabelecimentos especializados, n.e.</v>
          </cell>
        </row>
        <row r="575">
          <cell r="A575" t="str">
            <v>47790</v>
          </cell>
          <cell r="B575" t="str">
            <v>Comércio a retalho de artigos em segunda mão, em estabelecimentos especializados</v>
          </cell>
        </row>
        <row r="576">
          <cell r="A576" t="str">
            <v>47810</v>
          </cell>
          <cell r="B576" t="str">
            <v>Comércio a retalho em bancas, feiras e unidades móveis de venda, de produtos alimentares, bebidas e tabaco</v>
          </cell>
        </row>
        <row r="577">
          <cell r="A577" t="str">
            <v>47820</v>
          </cell>
          <cell r="B577" t="str">
            <v>Comércio a retalho em bancas, feiras e unidades móveis de venda, de têxteis, vestuário, calçado, malas e similares</v>
          </cell>
        </row>
        <row r="578">
          <cell r="A578" t="str">
            <v>47890</v>
          </cell>
          <cell r="B578" t="str">
            <v>Comércio a retalho em bancas, feiras e unidades móveis de venda, de outros produtos</v>
          </cell>
        </row>
        <row r="579">
          <cell r="A579" t="str">
            <v>47910</v>
          </cell>
          <cell r="B579" t="str">
            <v>Comércio a retalho por correspondência ou via Internet</v>
          </cell>
        </row>
        <row r="580">
          <cell r="A580" t="str">
            <v>47990</v>
          </cell>
          <cell r="B580" t="str">
            <v>Comércio a retalho por outros métodos, não efectuado em estabelecimentos, bancas, feiras ou unidades móveis de venda</v>
          </cell>
        </row>
        <row r="581">
          <cell r="A581" t="str">
            <v>49100</v>
          </cell>
          <cell r="B581" t="str">
            <v>Transporte interurbano  de passageiros por caminho-de-ferro</v>
          </cell>
        </row>
        <row r="582">
          <cell r="A582" t="str">
            <v>49200</v>
          </cell>
          <cell r="B582" t="str">
            <v>Transporte de mercadorias por caminhos-de-ferro</v>
          </cell>
        </row>
        <row r="583">
          <cell r="A583" t="str">
            <v>49310</v>
          </cell>
          <cell r="B583" t="str">
            <v>Transportes terrestres, urbanos e suburbanos, de passageiros</v>
          </cell>
        </row>
        <row r="584">
          <cell r="A584" t="str">
            <v>49320</v>
          </cell>
          <cell r="B584" t="str">
            <v>Transporte ocasional de passageiros em veículos ligeiros</v>
          </cell>
        </row>
        <row r="585">
          <cell r="A585" t="str">
            <v>49391</v>
          </cell>
          <cell r="B585" t="str">
            <v>Transporte interurbano em autocarros</v>
          </cell>
        </row>
        <row r="586">
          <cell r="A586" t="str">
            <v>49392</v>
          </cell>
          <cell r="B586" t="str">
            <v>Outros transportes terrestres de passageiros diversos, n.e</v>
          </cell>
        </row>
        <row r="587">
          <cell r="A587" t="str">
            <v>49410</v>
          </cell>
          <cell r="B587" t="str">
            <v>Transportes rodoviários de mercadorias</v>
          </cell>
        </row>
        <row r="588">
          <cell r="A588" t="str">
            <v>49420</v>
          </cell>
          <cell r="B588" t="str">
            <v>Actividades de mudanças, por via rodoviária</v>
          </cell>
        </row>
        <row r="589">
          <cell r="A589" t="str">
            <v>49500</v>
          </cell>
          <cell r="B589" t="str">
            <v>Transportes por oleodutos ou gasodutos </v>
          </cell>
        </row>
        <row r="590">
          <cell r="A590" t="str">
            <v>50101</v>
          </cell>
          <cell r="B590" t="str">
            <v>Transportes marítimos não costeiros de passageiros</v>
          </cell>
        </row>
        <row r="591">
          <cell r="A591" t="str">
            <v>50102</v>
          </cell>
          <cell r="B591" t="str">
            <v>Transportes costeiros e locais de passageiros</v>
          </cell>
        </row>
        <row r="592">
          <cell r="A592" t="str">
            <v>50200</v>
          </cell>
          <cell r="B592" t="str">
            <v>Transportes marítimos de mercadorias </v>
          </cell>
        </row>
        <row r="593">
          <cell r="A593" t="str">
            <v>50300</v>
          </cell>
          <cell r="B593" t="str">
            <v>Transportes de passageiros por vias navegáveis interiores </v>
          </cell>
        </row>
        <row r="594">
          <cell r="A594" t="str">
            <v>50400</v>
          </cell>
          <cell r="B594" t="str">
            <v>Transportes de mercadorias por vias navegáveis interiores</v>
          </cell>
        </row>
        <row r="595">
          <cell r="A595" t="str">
            <v>51100</v>
          </cell>
          <cell r="B595" t="str">
            <v>Transportes aéreos de passageiros</v>
          </cell>
        </row>
        <row r="596">
          <cell r="A596" t="str">
            <v>51210</v>
          </cell>
          <cell r="B596" t="str">
            <v>Transportes aéreos de mercadorias</v>
          </cell>
        </row>
        <row r="597">
          <cell r="A597" t="str">
            <v>51220</v>
          </cell>
          <cell r="B597" t="str">
            <v>Transportes espaciais</v>
          </cell>
        </row>
        <row r="598">
          <cell r="A598" t="str">
            <v>52101</v>
          </cell>
          <cell r="B598" t="str">
            <v>Armazenagem frigorífica</v>
          </cell>
        </row>
        <row r="599">
          <cell r="A599" t="str">
            <v>52102</v>
          </cell>
          <cell r="B599" t="str">
            <v>Armazenagem não frigorífica</v>
          </cell>
        </row>
        <row r="600">
          <cell r="A600" t="str">
            <v>52211</v>
          </cell>
          <cell r="B600" t="str">
            <v>Gestão de infra-estruturas dos transportes terrestres</v>
          </cell>
        </row>
        <row r="601">
          <cell r="A601" t="str">
            <v>52212</v>
          </cell>
          <cell r="B601" t="str">
            <v>Assistência a veículos na estrada</v>
          </cell>
        </row>
        <row r="602">
          <cell r="A602" t="str">
            <v>52213</v>
          </cell>
          <cell r="B602" t="str">
            <v>Outras actividades auxiliares dos transportes terrestres</v>
          </cell>
        </row>
        <row r="603">
          <cell r="A603" t="str">
            <v>52220</v>
          </cell>
          <cell r="B603" t="str">
            <v>Actividades auxiliares dos transportes por água</v>
          </cell>
        </row>
        <row r="604">
          <cell r="A604" t="str">
            <v>52230</v>
          </cell>
          <cell r="B604" t="str">
            <v>Actividades auxiliares dos transportes aéreos</v>
          </cell>
        </row>
        <row r="605">
          <cell r="A605" t="str">
            <v>52240</v>
          </cell>
          <cell r="B605" t="str">
            <v>Manuseamento de carga</v>
          </cell>
        </row>
        <row r="606">
          <cell r="A606" t="str">
            <v>52291</v>
          </cell>
          <cell r="B606" t="str">
            <v>Organização do transporte</v>
          </cell>
        </row>
        <row r="607">
          <cell r="A607" t="str">
            <v>52292</v>
          </cell>
          <cell r="B607" t="str">
            <v>Agentes aduaneiros e similares de apoio ao transporte</v>
          </cell>
        </row>
        <row r="608">
          <cell r="A608" t="str">
            <v>53100</v>
          </cell>
          <cell r="B608" t="str">
            <v>Actividades postais sujeitas a obrigações do serviço universal</v>
          </cell>
        </row>
        <row r="609">
          <cell r="A609" t="str">
            <v>53200</v>
          </cell>
          <cell r="B609" t="str">
            <v>Outras actividades postais e de courier</v>
          </cell>
        </row>
        <row r="610">
          <cell r="A610" t="str">
            <v>55111</v>
          </cell>
          <cell r="B610" t="str">
            <v>Hotéis com restaurante</v>
          </cell>
        </row>
        <row r="611">
          <cell r="A611" t="str">
            <v>55112</v>
          </cell>
          <cell r="B611" t="str">
            <v>Pensões com restaurante</v>
          </cell>
        </row>
        <row r="612">
          <cell r="A612" t="str">
            <v>55113</v>
          </cell>
          <cell r="B612" t="str">
            <v>Estalagens com restaurante</v>
          </cell>
        </row>
        <row r="613">
          <cell r="A613" t="str">
            <v>55114</v>
          </cell>
          <cell r="B613" t="str">
            <v>Pousadas com restaurante</v>
          </cell>
        </row>
        <row r="614">
          <cell r="A614" t="str">
            <v>55115</v>
          </cell>
          <cell r="B614" t="str">
            <v>Motéis com restaurante</v>
          </cell>
        </row>
        <row r="615">
          <cell r="A615" t="str">
            <v>55116</v>
          </cell>
          <cell r="B615" t="str">
            <v>Hotéis-Apartamentos com restaurante</v>
          </cell>
        </row>
        <row r="616">
          <cell r="A616" t="str">
            <v>55117</v>
          </cell>
          <cell r="B616" t="str">
            <v>Aldeamentos turísticos com restaurante</v>
          </cell>
        </row>
        <row r="617">
          <cell r="A617" t="str">
            <v>55118</v>
          </cell>
          <cell r="B617" t="str">
            <v>Apartamentos turísticos com restaurante</v>
          </cell>
        </row>
        <row r="618">
          <cell r="A618" t="str">
            <v>55119</v>
          </cell>
          <cell r="B618" t="str">
            <v>Outros estabelecimentos hoteleiros com restaurante</v>
          </cell>
        </row>
        <row r="619">
          <cell r="A619" t="str">
            <v>55121</v>
          </cell>
          <cell r="B619" t="str">
            <v>Hotéis sem restaurante</v>
          </cell>
        </row>
        <row r="620">
          <cell r="A620" t="str">
            <v>55122</v>
          </cell>
          <cell r="B620" t="str">
            <v>Pensões sem restaurante</v>
          </cell>
        </row>
        <row r="621">
          <cell r="A621" t="str">
            <v>55123</v>
          </cell>
          <cell r="B621" t="str">
            <v>Apartamentos turísticos sem restaurante</v>
          </cell>
        </row>
        <row r="622">
          <cell r="A622" t="str">
            <v>55124</v>
          </cell>
          <cell r="B622" t="str">
            <v>Outros estabelecimentos hoteleiros sem restaurante</v>
          </cell>
        </row>
        <row r="623">
          <cell r="A623" t="str">
            <v>55201</v>
          </cell>
          <cell r="B623" t="str">
            <v>Alojamento mobilado para turistas</v>
          </cell>
        </row>
        <row r="624">
          <cell r="A624" t="str">
            <v>55202</v>
          </cell>
          <cell r="B624" t="str">
            <v>Turismo no espaço rural</v>
          </cell>
        </row>
        <row r="625">
          <cell r="A625" t="str">
            <v>55203</v>
          </cell>
          <cell r="B625" t="str">
            <v>Colónias e campos de férias </v>
          </cell>
        </row>
        <row r="626">
          <cell r="A626" t="str">
            <v>55204</v>
          </cell>
          <cell r="B626" t="str">
            <v>Outros locais de alojamento de curta duração </v>
          </cell>
        </row>
        <row r="627">
          <cell r="A627" t="str">
            <v>55300</v>
          </cell>
          <cell r="B627" t="str">
            <v>Parques de campismo e de caravanismo</v>
          </cell>
        </row>
        <row r="628">
          <cell r="A628" t="str">
            <v>55900</v>
          </cell>
          <cell r="B628" t="str">
            <v>Outros locais de alojamento</v>
          </cell>
        </row>
        <row r="629">
          <cell r="A629" t="str">
            <v>56101</v>
          </cell>
          <cell r="B629" t="str">
            <v>Restaurantes tipo tradicional</v>
          </cell>
        </row>
        <row r="630">
          <cell r="A630" t="str">
            <v>56102</v>
          </cell>
          <cell r="B630" t="str">
            <v>Restaurantes com lugares ao balcão</v>
          </cell>
        </row>
        <row r="631">
          <cell r="A631" t="str">
            <v>56103</v>
          </cell>
          <cell r="B631" t="str">
            <v>Restaurantes sem serviço de mesa </v>
          </cell>
        </row>
        <row r="632">
          <cell r="A632" t="str">
            <v>56104</v>
          </cell>
          <cell r="B632" t="str">
            <v>Restaurantes típicos</v>
          </cell>
        </row>
        <row r="633">
          <cell r="A633" t="str">
            <v>56105</v>
          </cell>
          <cell r="B633" t="str">
            <v>Restaurantes com espaço de dança</v>
          </cell>
        </row>
        <row r="634">
          <cell r="A634" t="str">
            <v>56106</v>
          </cell>
          <cell r="B634" t="str">
            <v>Confecção de refeições prontas a levar para casa</v>
          </cell>
        </row>
        <row r="635">
          <cell r="A635" t="str">
            <v>56107</v>
          </cell>
          <cell r="B635" t="str">
            <v>Restaurantes, n.e. (inclui actividades de restauração em meios móveis)</v>
          </cell>
        </row>
        <row r="636">
          <cell r="A636" t="str">
            <v>56210</v>
          </cell>
          <cell r="B636" t="str">
            <v>Fornecimento de refeições para eventos</v>
          </cell>
        </row>
        <row r="637">
          <cell r="A637" t="str">
            <v>56290</v>
          </cell>
          <cell r="B637" t="str">
            <v>Outras actividades de serviço  de refeições</v>
          </cell>
        </row>
        <row r="638">
          <cell r="A638" t="str">
            <v>56301</v>
          </cell>
          <cell r="B638" t="str">
            <v>Cafés</v>
          </cell>
        </row>
        <row r="639">
          <cell r="A639" t="str">
            <v>56302</v>
          </cell>
          <cell r="B639" t="str">
            <v>Bares</v>
          </cell>
        </row>
        <row r="640">
          <cell r="A640" t="str">
            <v>56303</v>
          </cell>
          <cell r="B640" t="str">
            <v>Pastelarias e casas de chá</v>
          </cell>
        </row>
        <row r="641">
          <cell r="A641" t="str">
            <v>56304</v>
          </cell>
          <cell r="B641" t="str">
            <v>Outros estabelecimentos de bebidas sem espectáculo</v>
          </cell>
        </row>
        <row r="642">
          <cell r="A642" t="str">
            <v>56305</v>
          </cell>
          <cell r="B642" t="str">
            <v>Estabelecimentos de bebidas com espaço de dança </v>
          </cell>
        </row>
        <row r="643">
          <cell r="A643" t="str">
            <v>58110</v>
          </cell>
          <cell r="B643" t="str">
            <v>Edição de livros</v>
          </cell>
        </row>
        <row r="644">
          <cell r="A644" t="str">
            <v>58120</v>
          </cell>
          <cell r="B644" t="str">
            <v>Edição de listas  destinadas a consulta</v>
          </cell>
        </row>
        <row r="645">
          <cell r="A645" t="str">
            <v>58130</v>
          </cell>
          <cell r="B645" t="str">
            <v>Edição de jornais</v>
          </cell>
        </row>
        <row r="646">
          <cell r="A646" t="str">
            <v>58140</v>
          </cell>
          <cell r="B646" t="str">
            <v>Edição de revistas e de outras publicações periódicas</v>
          </cell>
        </row>
        <row r="647">
          <cell r="A647" t="str">
            <v>58190</v>
          </cell>
          <cell r="B647" t="str">
            <v>Outras actividades de edição</v>
          </cell>
        </row>
        <row r="648">
          <cell r="A648" t="str">
            <v>58210</v>
          </cell>
          <cell r="B648" t="str">
            <v>Edição de jogos de computador</v>
          </cell>
        </row>
        <row r="649">
          <cell r="A649" t="str">
            <v>58290</v>
          </cell>
          <cell r="B649" t="str">
            <v>Edição de outros programas informáticos</v>
          </cell>
        </row>
        <row r="650">
          <cell r="A650" t="str">
            <v>59110</v>
          </cell>
          <cell r="B650" t="str">
            <v>Produção de filmes, de vídeos e de programas de televisão</v>
          </cell>
        </row>
        <row r="651">
          <cell r="A651" t="str">
            <v>59120</v>
          </cell>
          <cell r="B651" t="str">
            <v>Actividades técnicas de pós-produção para filmes, vídeos e programas de televisão</v>
          </cell>
        </row>
        <row r="652">
          <cell r="A652" t="str">
            <v>59130</v>
          </cell>
          <cell r="B652" t="str">
            <v>Distribuição de filmes, de vídeos e de programas de televisão</v>
          </cell>
        </row>
        <row r="653">
          <cell r="A653" t="str">
            <v>59140</v>
          </cell>
          <cell r="B653" t="str">
            <v>Projecção de filmes e de vídeos</v>
          </cell>
        </row>
        <row r="654">
          <cell r="A654" t="str">
            <v>59200</v>
          </cell>
          <cell r="B654" t="str">
            <v>Actividades de gravação de som e edição de música</v>
          </cell>
        </row>
        <row r="655">
          <cell r="A655" t="str">
            <v>60100</v>
          </cell>
          <cell r="B655" t="str">
            <v>Actividades de rádio</v>
          </cell>
        </row>
        <row r="656">
          <cell r="A656" t="str">
            <v>60200</v>
          </cell>
          <cell r="B656" t="str">
            <v>Actividades de  televisão</v>
          </cell>
        </row>
        <row r="657">
          <cell r="A657" t="str">
            <v>61100</v>
          </cell>
          <cell r="B657" t="str">
            <v>Actividades de telecomunicações por fio</v>
          </cell>
        </row>
        <row r="658">
          <cell r="A658" t="str">
            <v>61200</v>
          </cell>
          <cell r="B658" t="str">
            <v>Actividades de telecomunicações sem fio</v>
          </cell>
        </row>
        <row r="659">
          <cell r="A659" t="str">
            <v>61300</v>
          </cell>
          <cell r="B659" t="str">
            <v>Actividades de telecomunicações por satélite</v>
          </cell>
        </row>
        <row r="660">
          <cell r="A660" t="str">
            <v>61900</v>
          </cell>
          <cell r="B660" t="str">
            <v>Outras actividades de telecomunicações</v>
          </cell>
        </row>
        <row r="661">
          <cell r="A661" t="str">
            <v>62010</v>
          </cell>
          <cell r="B661" t="str">
            <v>Actividades de programação informática</v>
          </cell>
        </row>
        <row r="662">
          <cell r="A662" t="str">
            <v>62020</v>
          </cell>
          <cell r="B662" t="str">
            <v>Actividades de consultoria em informática</v>
          </cell>
        </row>
        <row r="663">
          <cell r="A663" t="str">
            <v>62030</v>
          </cell>
          <cell r="B663" t="str">
            <v>Gestão e exploração de equipamento informático</v>
          </cell>
        </row>
        <row r="664">
          <cell r="A664" t="str">
            <v>62090</v>
          </cell>
          <cell r="B664" t="str">
            <v>Outras actividades  relacionadas com as tecnologias da informação e informática</v>
          </cell>
        </row>
        <row r="665">
          <cell r="A665" t="str">
            <v>63110</v>
          </cell>
          <cell r="B665" t="str">
            <v>Actividades de processamento de dados, domiciliação de informação e actividades relacionadas</v>
          </cell>
        </row>
        <row r="666">
          <cell r="A666" t="str">
            <v>63120</v>
          </cell>
          <cell r="B666" t="str">
            <v>Portais Web</v>
          </cell>
        </row>
        <row r="667">
          <cell r="A667" t="str">
            <v>63910</v>
          </cell>
          <cell r="B667" t="str">
            <v>Actividades de agências de notícias</v>
          </cell>
        </row>
        <row r="668">
          <cell r="A668" t="str">
            <v>63990</v>
          </cell>
          <cell r="B668" t="str">
            <v>Outras actividades dos serviços de informação, n.e.</v>
          </cell>
        </row>
        <row r="669">
          <cell r="A669" t="str">
            <v>64110</v>
          </cell>
          <cell r="B669" t="str">
            <v>Banco central</v>
          </cell>
        </row>
        <row r="670">
          <cell r="A670" t="str">
            <v>64190</v>
          </cell>
          <cell r="B670" t="str">
            <v>Outra intermediação monetária</v>
          </cell>
        </row>
        <row r="671">
          <cell r="A671" t="str">
            <v>64201</v>
          </cell>
          <cell r="B671" t="str">
            <v>Actividades das sociedades gestoras de participações sociais financeiras</v>
          </cell>
        </row>
        <row r="672">
          <cell r="A672" t="str">
            <v>64202</v>
          </cell>
          <cell r="B672" t="str">
            <v>Actividades das sociedades gestoras de participações sociais não financeiras</v>
          </cell>
        </row>
        <row r="673">
          <cell r="A673" t="str">
            <v>64300</v>
          </cell>
          <cell r="B673" t="str">
            <v>Trusts, fundos e  entidades financeiras similares</v>
          </cell>
        </row>
        <row r="674">
          <cell r="A674" t="str">
            <v>64910</v>
          </cell>
          <cell r="B674" t="str">
            <v>Actividades de locação financeira</v>
          </cell>
        </row>
        <row r="675">
          <cell r="A675" t="str">
            <v>64921</v>
          </cell>
          <cell r="B675" t="str">
            <v>Actividades das instituições financeiras de crédito</v>
          </cell>
        </row>
        <row r="676">
          <cell r="A676" t="str">
            <v>64922</v>
          </cell>
          <cell r="B676" t="str">
            <v>Actividades das sociedades financeiras para aquisições a crédito</v>
          </cell>
        </row>
        <row r="677">
          <cell r="A677" t="str">
            <v>64923</v>
          </cell>
          <cell r="B677" t="str">
            <v>Outras actividades de crédito, n.e.</v>
          </cell>
        </row>
        <row r="678">
          <cell r="A678" t="str">
            <v>64991</v>
          </cell>
          <cell r="B678" t="str">
            <v>Actividades de factoring</v>
          </cell>
        </row>
        <row r="679">
          <cell r="A679" t="str">
            <v>64992</v>
          </cell>
          <cell r="B679" t="str">
            <v>Outras actividades de serviços financeiros diversos , n.e.,excepto seguros e fundos de pensões</v>
          </cell>
        </row>
        <row r="680">
          <cell r="A680" t="str">
            <v>65111</v>
          </cell>
          <cell r="B680" t="str">
            <v>Seguros de vida</v>
          </cell>
        </row>
        <row r="681">
          <cell r="A681" t="str">
            <v>65112</v>
          </cell>
          <cell r="B681" t="str">
            <v>Outras actividades complementares de segurança social</v>
          </cell>
        </row>
        <row r="682">
          <cell r="A682" t="str">
            <v>65120</v>
          </cell>
          <cell r="B682" t="str">
            <v>Seguros não vida</v>
          </cell>
        </row>
        <row r="683">
          <cell r="A683" t="str">
            <v>65200</v>
          </cell>
          <cell r="B683" t="str">
            <v>Resseguros</v>
          </cell>
        </row>
        <row r="684">
          <cell r="A684" t="str">
            <v>65300</v>
          </cell>
          <cell r="B684" t="str">
            <v>Fundos de pensões e regimes profissionais complementares</v>
          </cell>
        </row>
        <row r="685">
          <cell r="A685" t="str">
            <v>66110</v>
          </cell>
          <cell r="B685" t="str">
            <v>Administração de mercados financeiros</v>
          </cell>
        </row>
        <row r="686">
          <cell r="A686" t="str">
            <v>66120</v>
          </cell>
          <cell r="B686" t="str">
            <v>Actividades de negociação por conta de terceiros em valores mobiliários e outros instrumentos financeiros</v>
          </cell>
        </row>
        <row r="687">
          <cell r="A687" t="str">
            <v>66190</v>
          </cell>
          <cell r="B687" t="str">
            <v>Outras actividades auxiliares de serviços financeiros, excepto seguros e fundos de pensões</v>
          </cell>
        </row>
        <row r="688">
          <cell r="A688" t="str">
            <v>66210</v>
          </cell>
          <cell r="B688" t="str">
            <v>Actividades de avaliação de riscos e danos</v>
          </cell>
        </row>
        <row r="689">
          <cell r="A689" t="str">
            <v>66220</v>
          </cell>
          <cell r="B689" t="str">
            <v>Actividades de mediadores de seguros</v>
          </cell>
        </row>
        <row r="690">
          <cell r="A690" t="str">
            <v>66290</v>
          </cell>
          <cell r="B690" t="str">
            <v>Outras actividades auxiliares de seguros e fundos de pensões</v>
          </cell>
        </row>
        <row r="691">
          <cell r="A691" t="str">
            <v>66300</v>
          </cell>
          <cell r="B691" t="str">
            <v>Actividades de gestão de fundos</v>
          </cell>
        </row>
        <row r="692">
          <cell r="A692" t="str">
            <v>68100</v>
          </cell>
          <cell r="B692" t="str">
            <v>Compra e venda de bens imobiliários</v>
          </cell>
        </row>
        <row r="693">
          <cell r="A693" t="str">
            <v>68200</v>
          </cell>
          <cell r="B693" t="str">
            <v>Arrendamento de bens imobiliários</v>
          </cell>
        </row>
        <row r="694">
          <cell r="A694" t="str">
            <v>68311</v>
          </cell>
          <cell r="B694" t="str">
            <v>Actividades de mediação imobiliária</v>
          </cell>
        </row>
        <row r="695">
          <cell r="A695" t="str">
            <v>68312</v>
          </cell>
          <cell r="B695" t="str">
            <v>Actividades de angariação imobiliária</v>
          </cell>
        </row>
        <row r="696">
          <cell r="A696" t="str">
            <v>68313</v>
          </cell>
          <cell r="B696" t="str">
            <v>Actividades de avaliação imobiliária</v>
          </cell>
        </row>
        <row r="697">
          <cell r="A697" t="str">
            <v>68321</v>
          </cell>
          <cell r="B697" t="str">
            <v>Administração de imóveis por conta de outrem</v>
          </cell>
        </row>
        <row r="698">
          <cell r="A698" t="str">
            <v>68322</v>
          </cell>
          <cell r="B698" t="str">
            <v>Administração de condomínios</v>
          </cell>
        </row>
        <row r="699">
          <cell r="A699" t="str">
            <v>69101</v>
          </cell>
          <cell r="B699" t="str">
            <v>Actividades jurídicas</v>
          </cell>
        </row>
        <row r="700">
          <cell r="A700" t="str">
            <v>69102</v>
          </cell>
          <cell r="B700" t="str">
            <v>Actividades dos cartórios notariais</v>
          </cell>
        </row>
        <row r="701">
          <cell r="A701" t="str">
            <v>69200</v>
          </cell>
          <cell r="B701" t="str">
            <v>Actividades de contabilidade e auditoria;  consultoria fiscal</v>
          </cell>
        </row>
        <row r="702">
          <cell r="A702" t="str">
            <v>70100</v>
          </cell>
          <cell r="B702" t="str">
            <v>Actividades das sedes sociais</v>
          </cell>
        </row>
        <row r="703">
          <cell r="A703" t="str">
            <v>70210</v>
          </cell>
          <cell r="B703" t="str">
            <v>Actividades de relações públicas e comunicação</v>
          </cell>
        </row>
        <row r="704">
          <cell r="A704" t="str">
            <v>70220</v>
          </cell>
          <cell r="B704" t="str">
            <v>Outras actividades de consultoria para os negócios e a gestão</v>
          </cell>
        </row>
        <row r="705">
          <cell r="A705" t="str">
            <v>71110</v>
          </cell>
          <cell r="B705" t="str">
            <v>Actividades de arquitectura</v>
          </cell>
        </row>
        <row r="706">
          <cell r="A706" t="str">
            <v>71120</v>
          </cell>
          <cell r="B706" t="str">
            <v>Actividades de engenharia e técnicas afins</v>
          </cell>
        </row>
        <row r="707">
          <cell r="A707" t="str">
            <v>71200</v>
          </cell>
          <cell r="B707" t="str">
            <v>Actividades de ensaios e análises técnicas</v>
          </cell>
        </row>
        <row r="708">
          <cell r="A708" t="str">
            <v>72110</v>
          </cell>
          <cell r="B708" t="str">
            <v>Investigação e desenvolvimento em biotecnologia</v>
          </cell>
        </row>
        <row r="709">
          <cell r="A709" t="str">
            <v>72190</v>
          </cell>
          <cell r="B709" t="str">
            <v>Outra investigação e desenvolvimento das ciências físicas e naturais</v>
          </cell>
        </row>
        <row r="710">
          <cell r="A710" t="str">
            <v>72200</v>
          </cell>
          <cell r="B710" t="str">
            <v>Investigação e desenvolvimento das ciências sociais e humanas</v>
          </cell>
        </row>
        <row r="711">
          <cell r="A711" t="str">
            <v>73110</v>
          </cell>
          <cell r="B711" t="str">
            <v>Agências de publicidade</v>
          </cell>
        </row>
        <row r="712">
          <cell r="A712" t="str">
            <v>73120</v>
          </cell>
          <cell r="B712" t="str">
            <v>Actividades de representação nos meios de comunicação</v>
          </cell>
        </row>
        <row r="713">
          <cell r="A713" t="str">
            <v>73200</v>
          </cell>
          <cell r="B713" t="str">
            <v>Estudos de mercado e sondagens de opinião</v>
          </cell>
        </row>
        <row r="714">
          <cell r="A714" t="str">
            <v>74100</v>
          </cell>
          <cell r="B714" t="str">
            <v>Actividades de design</v>
          </cell>
        </row>
        <row r="715">
          <cell r="A715" t="str">
            <v>74200</v>
          </cell>
          <cell r="B715" t="str">
            <v>Actividades fotográficas</v>
          </cell>
        </row>
        <row r="716">
          <cell r="A716" t="str">
            <v>74300</v>
          </cell>
          <cell r="B716" t="str">
            <v>Actividades de tradução e interpretação</v>
          </cell>
        </row>
        <row r="717">
          <cell r="A717" t="str">
            <v>74900</v>
          </cell>
          <cell r="B717" t="str">
            <v>Outras actividades de consultoria,  científicas, técnicas e similares, n.e.</v>
          </cell>
        </row>
        <row r="718">
          <cell r="A718" t="str">
            <v>75000</v>
          </cell>
          <cell r="B718" t="str">
            <v>Actividades veterinárias</v>
          </cell>
        </row>
        <row r="719">
          <cell r="A719" t="str">
            <v>77110</v>
          </cell>
          <cell r="B719" t="str">
            <v>Aluguer de veículos automóveis ligeiros</v>
          </cell>
        </row>
        <row r="720">
          <cell r="A720" t="str">
            <v>77120</v>
          </cell>
          <cell r="B720" t="str">
            <v>Aluguer de veículos automóveis pesados</v>
          </cell>
        </row>
        <row r="721">
          <cell r="A721" t="str">
            <v>77210</v>
          </cell>
          <cell r="B721" t="str">
            <v>Aluguer de bens  recreativos e desportivos</v>
          </cell>
        </row>
        <row r="722">
          <cell r="A722" t="str">
            <v>77220</v>
          </cell>
          <cell r="B722" t="str">
            <v>Aluguer de videocassetes e discos</v>
          </cell>
        </row>
        <row r="723">
          <cell r="A723" t="str">
            <v>77290</v>
          </cell>
          <cell r="B723" t="str">
            <v>Aluguer de outros bens de uso pessoal e doméstico</v>
          </cell>
        </row>
        <row r="724">
          <cell r="A724" t="str">
            <v>77310</v>
          </cell>
          <cell r="B724" t="str">
            <v>Aluguer de máquinas e equipamentos agrícolas</v>
          </cell>
        </row>
        <row r="725">
          <cell r="A725" t="str">
            <v>77320</v>
          </cell>
          <cell r="B725" t="str">
            <v>Aluguer de máquinas e equipamentos para a construção e engenharia civil</v>
          </cell>
        </row>
        <row r="726">
          <cell r="A726" t="str">
            <v>77330</v>
          </cell>
          <cell r="B726" t="str">
            <v>Aluguer de máquinas e equipamentos de escritório (inclui computadores)</v>
          </cell>
        </row>
        <row r="727">
          <cell r="A727" t="str">
            <v>77340</v>
          </cell>
          <cell r="B727" t="str">
            <v>Aluguer de meios de transporte marítimo e fluvial</v>
          </cell>
        </row>
        <row r="728">
          <cell r="A728" t="str">
            <v>77350</v>
          </cell>
          <cell r="B728" t="str">
            <v>Aluguer de meios de transporte aéreo</v>
          </cell>
        </row>
        <row r="729">
          <cell r="A729" t="str">
            <v>77390</v>
          </cell>
          <cell r="B729" t="str">
            <v>Aluguer de outras máquinas e equipamentos, n.e.</v>
          </cell>
        </row>
        <row r="730">
          <cell r="A730" t="str">
            <v>77400</v>
          </cell>
          <cell r="B730" t="str">
            <v>Locação de propriedade intelectual e produtos similares, excepto direitos de autor</v>
          </cell>
        </row>
        <row r="731">
          <cell r="A731" t="str">
            <v>78100</v>
          </cell>
          <cell r="B731" t="str">
            <v>Actividades das empresas de selecção e colocação de pessoal</v>
          </cell>
        </row>
        <row r="732">
          <cell r="A732" t="str">
            <v>78200</v>
          </cell>
          <cell r="B732" t="str">
            <v>Actividades das empresas de trabalho temporário</v>
          </cell>
        </row>
        <row r="733">
          <cell r="A733" t="str">
            <v>78300</v>
          </cell>
          <cell r="B733" t="str">
            <v>Outro fornecimento de recursos humanos</v>
          </cell>
        </row>
        <row r="734">
          <cell r="A734" t="str">
            <v>79110</v>
          </cell>
          <cell r="B734" t="str">
            <v>Actividades das agências de viagem</v>
          </cell>
        </row>
        <row r="735">
          <cell r="A735" t="str">
            <v>79120</v>
          </cell>
          <cell r="B735" t="str">
            <v>Actividades dos operadores turísticos</v>
          </cell>
        </row>
        <row r="736">
          <cell r="A736" t="str">
            <v>79900</v>
          </cell>
          <cell r="B736" t="str">
            <v>Outros serviços de reservas e actividades relacionadas</v>
          </cell>
        </row>
        <row r="737">
          <cell r="A737" t="str">
            <v>80100</v>
          </cell>
          <cell r="B737" t="str">
            <v>Actividades de  segurança privada</v>
          </cell>
        </row>
        <row r="738">
          <cell r="A738" t="str">
            <v>80200</v>
          </cell>
          <cell r="B738" t="str">
            <v>Actividades  relacionadas com sistemas de segurança</v>
          </cell>
        </row>
        <row r="739">
          <cell r="A739" t="str">
            <v>80300</v>
          </cell>
          <cell r="B739" t="str">
            <v>Actividades de investigação</v>
          </cell>
        </row>
        <row r="740">
          <cell r="A740" t="str">
            <v>81100</v>
          </cell>
          <cell r="B740" t="str">
            <v>Actividades combinadas de apoio aos  edifícios</v>
          </cell>
        </row>
        <row r="741">
          <cell r="A741" t="str">
            <v>81210</v>
          </cell>
          <cell r="B741" t="str">
            <v>Actividades de limpeza geral em edifícios</v>
          </cell>
        </row>
        <row r="742">
          <cell r="A742" t="str">
            <v>81220</v>
          </cell>
          <cell r="B742" t="str">
            <v>Outras actividades de limpeza em edifícios e em equipamentos industriais</v>
          </cell>
        </row>
        <row r="743">
          <cell r="A743" t="str">
            <v>81291</v>
          </cell>
          <cell r="B743" t="str">
            <v>Actividades de desinfecção, desratização e similares</v>
          </cell>
        </row>
        <row r="744">
          <cell r="A744" t="str">
            <v>81292</v>
          </cell>
          <cell r="B744" t="str">
            <v>Outras actividades de limpeza, n.e.</v>
          </cell>
        </row>
        <row r="745">
          <cell r="A745" t="str">
            <v>81300</v>
          </cell>
          <cell r="B745" t="str">
            <v>Actividades de plantação e manutenção de jardins</v>
          </cell>
        </row>
        <row r="746">
          <cell r="A746" t="str">
            <v>82110</v>
          </cell>
          <cell r="B746" t="str">
            <v>Actividades  combinadas de serviços administrativos</v>
          </cell>
        </row>
        <row r="747">
          <cell r="A747" t="str">
            <v>82190</v>
          </cell>
          <cell r="B747" t="str">
            <v>Execução de fotocópias, preparação de documentos e outras actividades especializadas de apoio administrativo</v>
          </cell>
        </row>
        <row r="748">
          <cell r="A748" t="str">
            <v>82200</v>
          </cell>
          <cell r="B748" t="str">
            <v>Actividades dos centros de chamadas</v>
          </cell>
        </row>
        <row r="749">
          <cell r="A749" t="str">
            <v>82300</v>
          </cell>
          <cell r="B749" t="str">
            <v>Organização de feiras, congressos e outros eventos similares</v>
          </cell>
        </row>
        <row r="750">
          <cell r="A750" t="str">
            <v>82910</v>
          </cell>
          <cell r="B750" t="str">
            <v>Actividades de cobranças e avaliação de crédito</v>
          </cell>
        </row>
        <row r="751">
          <cell r="A751" t="str">
            <v>82921</v>
          </cell>
          <cell r="B751" t="str">
            <v>Engarrafamento de gases</v>
          </cell>
        </row>
        <row r="752">
          <cell r="A752" t="str">
            <v>82922</v>
          </cell>
          <cell r="B752" t="str">
            <v>Outras actividades de embalagem</v>
          </cell>
        </row>
        <row r="753">
          <cell r="A753" t="str">
            <v>82990</v>
          </cell>
          <cell r="B753" t="str">
            <v>Outras actividades de serviços de apoio prestados às empresas, n.e.</v>
          </cell>
        </row>
        <row r="754">
          <cell r="A754" t="str">
            <v>84111</v>
          </cell>
          <cell r="B754" t="str">
            <v>Administração Central</v>
          </cell>
        </row>
        <row r="755">
          <cell r="A755" t="str">
            <v>84112</v>
          </cell>
          <cell r="B755" t="str">
            <v>Administração Regional Autónoma</v>
          </cell>
        </row>
        <row r="756">
          <cell r="A756" t="str">
            <v>84113</v>
          </cell>
          <cell r="B756" t="str">
            <v>Administração Local</v>
          </cell>
        </row>
        <row r="757">
          <cell r="A757" t="str">
            <v>84114</v>
          </cell>
          <cell r="B757" t="str">
            <v>Actividades de apoio à administração pública</v>
          </cell>
        </row>
        <row r="758">
          <cell r="A758" t="str">
            <v>84121</v>
          </cell>
          <cell r="B758" t="str">
            <v>Administração Pública - actividades de saúde</v>
          </cell>
        </row>
        <row r="759">
          <cell r="A759" t="str">
            <v>84122</v>
          </cell>
          <cell r="B759" t="str">
            <v>Administração Pública - actividades de educação</v>
          </cell>
        </row>
        <row r="760">
          <cell r="A760" t="str">
            <v>84123</v>
          </cell>
          <cell r="B760" t="str">
            <v>Administração Pública - actividades da cultura, desporto, recreativas, ambiente, habitação e de outras actividades sociais, excepto segurança social obrigatória</v>
          </cell>
        </row>
        <row r="761">
          <cell r="A761" t="str">
            <v>84130</v>
          </cell>
          <cell r="B761" t="str">
            <v>Administração pública - actividades económicas</v>
          </cell>
        </row>
        <row r="762">
          <cell r="A762" t="str">
            <v>84210</v>
          </cell>
          <cell r="B762" t="str">
            <v>Negócios estrangeiros</v>
          </cell>
        </row>
        <row r="763">
          <cell r="A763" t="str">
            <v>84220</v>
          </cell>
          <cell r="B763" t="str">
            <v>Actividades de defesa</v>
          </cell>
        </row>
        <row r="764">
          <cell r="A764" t="str">
            <v>84230</v>
          </cell>
          <cell r="B764" t="str">
            <v>Actividades de justiça</v>
          </cell>
        </row>
        <row r="765">
          <cell r="A765" t="str">
            <v>84240</v>
          </cell>
          <cell r="B765" t="str">
            <v>Actividades de segurança e ordem pública</v>
          </cell>
        </row>
        <row r="766">
          <cell r="A766" t="str">
            <v>84250</v>
          </cell>
          <cell r="B766" t="str">
            <v>Actividades de protecção civil</v>
          </cell>
        </row>
        <row r="767">
          <cell r="A767" t="str">
            <v>84300</v>
          </cell>
          <cell r="B767" t="str">
            <v>Actividades de segurança social obrigatória</v>
          </cell>
        </row>
        <row r="768">
          <cell r="A768" t="str">
            <v>85100</v>
          </cell>
          <cell r="B768" t="str">
            <v>Educação pré-escolar</v>
          </cell>
        </row>
        <row r="769">
          <cell r="A769" t="str">
            <v>85201</v>
          </cell>
          <cell r="B769" t="str">
            <v>Ensino básico (1º  Ciclo)</v>
          </cell>
        </row>
        <row r="770">
          <cell r="A770" t="str">
            <v>85202</v>
          </cell>
          <cell r="B770" t="str">
            <v>Ensino básico (2º Ciclo)</v>
          </cell>
        </row>
        <row r="771">
          <cell r="A771" t="str">
            <v>85310</v>
          </cell>
          <cell r="B771" t="str">
            <v>Ensinos básico (3º Ciclo) e secundário geral</v>
          </cell>
        </row>
        <row r="772">
          <cell r="A772" t="str">
            <v>85320</v>
          </cell>
          <cell r="B772" t="str">
            <v>Ensinos secundário tecnológico, artístico  e profissional</v>
          </cell>
        </row>
        <row r="773">
          <cell r="A773" t="str">
            <v>85410</v>
          </cell>
          <cell r="B773" t="str">
            <v>Ensino pós-secundário não superior</v>
          </cell>
        </row>
        <row r="774">
          <cell r="A774" t="str">
            <v>85420</v>
          </cell>
          <cell r="B774" t="str">
            <v>Ensino superior</v>
          </cell>
        </row>
        <row r="775">
          <cell r="A775" t="str">
            <v>85510</v>
          </cell>
          <cell r="B775" t="str">
            <v>Ensinos desportivo e recreativo</v>
          </cell>
        </row>
        <row r="776">
          <cell r="A776" t="str">
            <v>85520</v>
          </cell>
          <cell r="B776" t="str">
            <v>Ensino de actividades culturais</v>
          </cell>
        </row>
        <row r="777">
          <cell r="A777" t="str">
            <v>85530</v>
          </cell>
          <cell r="B777" t="str">
            <v>Escolas de condução e pilotagem</v>
          </cell>
        </row>
        <row r="778">
          <cell r="A778" t="str">
            <v>85591</v>
          </cell>
          <cell r="B778" t="str">
            <v>Formação profissional</v>
          </cell>
        </row>
        <row r="779">
          <cell r="A779" t="str">
            <v>85592</v>
          </cell>
          <cell r="B779" t="str">
            <v>Escolas de línguas</v>
          </cell>
        </row>
        <row r="780">
          <cell r="A780" t="str">
            <v>85593</v>
          </cell>
          <cell r="B780" t="str">
            <v>Outras actividades educativas, n.e.</v>
          </cell>
        </row>
        <row r="781">
          <cell r="A781" t="str">
            <v>85600</v>
          </cell>
          <cell r="B781" t="str">
            <v>Actividades de serviços de apoio à educação</v>
          </cell>
        </row>
        <row r="782">
          <cell r="A782" t="str">
            <v>86100</v>
          </cell>
          <cell r="B782" t="str">
            <v>Actividades dos estabelecimentos de saúde com internamento</v>
          </cell>
        </row>
        <row r="783">
          <cell r="A783" t="str">
            <v>86210</v>
          </cell>
          <cell r="B783" t="str">
            <v>Actividades de prática médica de clínica geral, em ambulatório</v>
          </cell>
        </row>
        <row r="784">
          <cell r="A784" t="str">
            <v>86220</v>
          </cell>
          <cell r="B784" t="str">
            <v>Actividades de prática médica de clínica especializada, em ambulatório</v>
          </cell>
        </row>
        <row r="785">
          <cell r="A785" t="str">
            <v>86230</v>
          </cell>
          <cell r="B785" t="str">
            <v>Actividades  de medicina dentária e odontologia</v>
          </cell>
        </row>
        <row r="786">
          <cell r="A786" t="str">
            <v>86901</v>
          </cell>
          <cell r="B786" t="str">
            <v>Laboratórios de análises clínicas</v>
          </cell>
        </row>
        <row r="787">
          <cell r="A787" t="str">
            <v>86902</v>
          </cell>
          <cell r="B787" t="str">
            <v>Actividades de ambulâncias</v>
          </cell>
        </row>
        <row r="788">
          <cell r="A788" t="str">
            <v>86903</v>
          </cell>
          <cell r="B788" t="str">
            <v>Actividades de enfermagem </v>
          </cell>
        </row>
        <row r="789">
          <cell r="A789" t="str">
            <v>86904</v>
          </cell>
          <cell r="B789" t="str">
            <v>Centros de recolha e bancos de órgãos </v>
          </cell>
        </row>
        <row r="790">
          <cell r="A790" t="str">
            <v>86905</v>
          </cell>
          <cell r="B790" t="str">
            <v>Actividades termais</v>
          </cell>
        </row>
        <row r="791">
          <cell r="A791" t="str">
            <v>86906</v>
          </cell>
          <cell r="B791" t="str">
            <v>Outras actividades de saúde humana, n.e.</v>
          </cell>
        </row>
        <row r="792">
          <cell r="A792" t="str">
            <v>87100</v>
          </cell>
          <cell r="B792" t="str">
            <v>Actividades dos estabelecimentos de cuidados continuados integrados,  com alojamento</v>
          </cell>
        </row>
        <row r="793">
          <cell r="A793" t="str">
            <v>87200</v>
          </cell>
          <cell r="B793" t="str">
            <v>Actividades dos estabelecimentos para pessoas com  doença do foro mental e do abuso de drogas, com alojamento</v>
          </cell>
        </row>
        <row r="794">
          <cell r="A794" t="str">
            <v>87301</v>
          </cell>
          <cell r="B794" t="str">
            <v>Actividades de apoio social para pessoas idosas, com alojamento</v>
          </cell>
        </row>
        <row r="795">
          <cell r="A795" t="str">
            <v>87302</v>
          </cell>
          <cell r="B795" t="str">
            <v>Actividades de apoio social para pessoas com deficiência, com alojamento</v>
          </cell>
        </row>
        <row r="796">
          <cell r="A796" t="str">
            <v>87901</v>
          </cell>
          <cell r="B796" t="str">
            <v>Actividades de apoio social para crianças e jovens, com alojamento</v>
          </cell>
        </row>
        <row r="797">
          <cell r="A797" t="str">
            <v>87902</v>
          </cell>
          <cell r="B797" t="str">
            <v>Actividades de apoio social com alojamento, n.e.</v>
          </cell>
        </row>
        <row r="798">
          <cell r="A798" t="str">
            <v>88101</v>
          </cell>
          <cell r="B798" t="str">
            <v>Actividades de apoio social para pessoas idosas, sem alojamento</v>
          </cell>
        </row>
        <row r="799">
          <cell r="A799" t="str">
            <v>88102</v>
          </cell>
          <cell r="B799" t="str">
            <v>Actividades de apoio social para pessoas com deficiência, sem alojamento</v>
          </cell>
        </row>
        <row r="800">
          <cell r="A800" t="str">
            <v>88910</v>
          </cell>
          <cell r="B800" t="str">
            <v>Actividades de cuidados  para crianças, sem alojamento</v>
          </cell>
        </row>
        <row r="801">
          <cell r="A801" t="str">
            <v>88990</v>
          </cell>
          <cell r="B801" t="str">
            <v>Outras actividades de apoio  social sem alojamento, n.e.</v>
          </cell>
        </row>
        <row r="802">
          <cell r="A802" t="str">
            <v>90010</v>
          </cell>
          <cell r="B802" t="str">
            <v>Actividades das artes do espectáculo</v>
          </cell>
        </row>
        <row r="803">
          <cell r="A803" t="str">
            <v>90020</v>
          </cell>
          <cell r="B803" t="str">
            <v>Actividades de apoio às artes do espectáculo</v>
          </cell>
        </row>
        <row r="804">
          <cell r="A804" t="str">
            <v>90030</v>
          </cell>
          <cell r="B804" t="str">
            <v>Criação artística e literária</v>
          </cell>
        </row>
        <row r="805">
          <cell r="A805" t="str">
            <v>90040</v>
          </cell>
          <cell r="B805" t="str">
            <v>Exploração de salas de espectáculos e actividades conexas</v>
          </cell>
        </row>
        <row r="806">
          <cell r="A806" t="str">
            <v>91011</v>
          </cell>
          <cell r="B806" t="str">
            <v>Actividades das bibliotecas</v>
          </cell>
        </row>
        <row r="807">
          <cell r="A807" t="str">
            <v>91012</v>
          </cell>
          <cell r="B807" t="str">
            <v>Actividades dos arquivos</v>
          </cell>
        </row>
        <row r="808">
          <cell r="A808" t="str">
            <v>91020</v>
          </cell>
          <cell r="B808" t="str">
            <v>Actividades dos museus</v>
          </cell>
        </row>
        <row r="809">
          <cell r="A809" t="str">
            <v>91030</v>
          </cell>
          <cell r="B809" t="str">
            <v>Actividades dos sítios e  monumentos históricos</v>
          </cell>
        </row>
        <row r="810">
          <cell r="A810" t="str">
            <v>91041</v>
          </cell>
          <cell r="B810" t="str">
            <v>Actividades dos jardins  zoológicos, botânicos e aquários</v>
          </cell>
        </row>
        <row r="811">
          <cell r="A811" t="str">
            <v>91042</v>
          </cell>
          <cell r="B811" t="str">
            <v>Actividade dos parques e reservas naturais </v>
          </cell>
        </row>
        <row r="812">
          <cell r="A812" t="str">
            <v>92000</v>
          </cell>
          <cell r="B812" t="str">
            <v>Lotarias e outros jogos de aposta</v>
          </cell>
        </row>
        <row r="813">
          <cell r="A813" t="str">
            <v>93110</v>
          </cell>
          <cell r="B813" t="str">
            <v>Gestão de instalações desportivas</v>
          </cell>
        </row>
        <row r="814">
          <cell r="A814" t="str">
            <v>93120</v>
          </cell>
          <cell r="B814" t="str">
            <v>Actividades dos clubes desportivos</v>
          </cell>
        </row>
        <row r="815">
          <cell r="A815" t="str">
            <v>93130</v>
          </cell>
          <cell r="B815" t="str">
            <v>Actividades de ginásio  (fitness)</v>
          </cell>
        </row>
        <row r="816">
          <cell r="A816" t="str">
            <v>93191</v>
          </cell>
          <cell r="B816" t="str">
            <v>Organismos reguladores das actividades desportivas</v>
          </cell>
        </row>
        <row r="817">
          <cell r="A817" t="str">
            <v>93192</v>
          </cell>
          <cell r="B817" t="str">
            <v>Outras actividades desportivas, n.e.</v>
          </cell>
        </row>
        <row r="818">
          <cell r="A818" t="str">
            <v>93210</v>
          </cell>
          <cell r="B818" t="str">
            <v>Actividades dos  parques de diversão e temáticos</v>
          </cell>
        </row>
        <row r="819">
          <cell r="A819" t="str">
            <v>93291</v>
          </cell>
          <cell r="B819" t="str">
            <v>Actividades tauromáquicas</v>
          </cell>
        </row>
        <row r="820">
          <cell r="A820" t="str">
            <v>93292</v>
          </cell>
          <cell r="B820" t="str">
            <v>Actividades dos portos de recreio (marinas)</v>
          </cell>
        </row>
        <row r="821">
          <cell r="A821" t="str">
            <v>93293</v>
          </cell>
          <cell r="B821" t="str">
            <v>Organização de actividades de animação turística</v>
          </cell>
        </row>
        <row r="822">
          <cell r="A822" t="str">
            <v>93294</v>
          </cell>
          <cell r="B822" t="str">
            <v>Outras actividades de diversão e recreativas, n.e.</v>
          </cell>
        </row>
        <row r="823">
          <cell r="A823" t="str">
            <v>94110</v>
          </cell>
          <cell r="B823" t="str">
            <v>Actividades de organizações económicas e patronais</v>
          </cell>
        </row>
        <row r="824">
          <cell r="A824" t="str">
            <v>94120</v>
          </cell>
          <cell r="B824" t="str">
            <v>Actividades de organizações profissionais</v>
          </cell>
        </row>
        <row r="825">
          <cell r="A825" t="str">
            <v>94200</v>
          </cell>
          <cell r="B825" t="str">
            <v>Actividades de organizações sindicais</v>
          </cell>
        </row>
        <row r="826">
          <cell r="A826" t="str">
            <v>94910</v>
          </cell>
          <cell r="B826" t="str">
            <v>Actividades de organizações religiosas</v>
          </cell>
        </row>
        <row r="827">
          <cell r="A827" t="str">
            <v>94920</v>
          </cell>
          <cell r="B827" t="str">
            <v>Actividades de organizações políticas</v>
          </cell>
        </row>
        <row r="828">
          <cell r="A828" t="str">
            <v>94991</v>
          </cell>
          <cell r="B828" t="str">
            <v>Associações culturais e recreativas</v>
          </cell>
        </row>
        <row r="829">
          <cell r="A829" t="str">
            <v>94992</v>
          </cell>
          <cell r="B829" t="str">
            <v>Associações de defesa do ambiente</v>
          </cell>
        </row>
        <row r="830">
          <cell r="A830" t="str">
            <v>94993</v>
          </cell>
          <cell r="B830" t="str">
            <v>Associações de juventude e de estudantes</v>
          </cell>
        </row>
        <row r="831">
          <cell r="A831" t="str">
            <v>94994</v>
          </cell>
          <cell r="B831" t="str">
            <v>Associações de pais e encarregados de educação</v>
          </cell>
        </row>
        <row r="832">
          <cell r="A832" t="str">
            <v>94995</v>
          </cell>
          <cell r="B832" t="str">
            <v>Outras actividades associativas, n.e.</v>
          </cell>
        </row>
        <row r="833">
          <cell r="A833" t="str">
            <v>95110</v>
          </cell>
          <cell r="B833" t="str">
            <v>Reparação  de computadores e de equipamento periférico</v>
          </cell>
        </row>
        <row r="834">
          <cell r="A834" t="str">
            <v>95120</v>
          </cell>
          <cell r="B834" t="str">
            <v>Reparação de equipamento de comunicação</v>
          </cell>
        </row>
        <row r="835">
          <cell r="A835" t="str">
            <v>95210</v>
          </cell>
          <cell r="B835" t="str">
            <v>Reparação   de televisores e de outros bens de consumo similares</v>
          </cell>
        </row>
        <row r="836">
          <cell r="A836" t="str">
            <v>95220</v>
          </cell>
          <cell r="B836" t="str">
            <v>Reparação de electrodomésticos e de outros equipamentos de uso doméstico e para jardim</v>
          </cell>
        </row>
        <row r="837">
          <cell r="A837" t="str">
            <v>95230</v>
          </cell>
          <cell r="B837" t="str">
            <v>Reparação de calçado e de artigos de couro</v>
          </cell>
        </row>
        <row r="838">
          <cell r="A838" t="str">
            <v>95240</v>
          </cell>
          <cell r="B838" t="str">
            <v>Reparação de mobiliário e similares, de uso doméstico</v>
          </cell>
        </row>
        <row r="839">
          <cell r="A839" t="str">
            <v>95250</v>
          </cell>
          <cell r="B839" t="str">
            <v>Reparação de relógios e de artigos de joalharia</v>
          </cell>
        </row>
        <row r="840">
          <cell r="A840" t="str">
            <v>95290</v>
          </cell>
          <cell r="B840" t="str">
            <v>Reparação de outros bens de uso pessoal e doméstico</v>
          </cell>
        </row>
        <row r="841">
          <cell r="A841" t="str">
            <v>96010</v>
          </cell>
          <cell r="B841" t="str">
            <v>Lavagem e limpeza a seco de têxteis e peles</v>
          </cell>
        </row>
        <row r="842">
          <cell r="A842" t="str">
            <v>96021</v>
          </cell>
          <cell r="B842" t="str">
            <v>Salões de cabeleireiro</v>
          </cell>
        </row>
        <row r="843">
          <cell r="A843" t="str">
            <v>96022</v>
          </cell>
          <cell r="B843" t="str">
            <v>Institutos de beleza</v>
          </cell>
        </row>
        <row r="844">
          <cell r="A844" t="str">
            <v>96030</v>
          </cell>
          <cell r="B844" t="str">
            <v>Actividades funerárias e conexas</v>
          </cell>
        </row>
        <row r="845">
          <cell r="A845" t="str">
            <v>96040</v>
          </cell>
          <cell r="B845" t="str">
            <v>Actividades de bem-estar físico</v>
          </cell>
        </row>
        <row r="846">
          <cell r="A846" t="str">
            <v>96091</v>
          </cell>
          <cell r="B846" t="str">
            <v>Actividades de tatuagem e similares</v>
          </cell>
        </row>
        <row r="847">
          <cell r="A847" t="str">
            <v>96092</v>
          </cell>
          <cell r="B847" t="str">
            <v>Actividades dos serviços para animais de companhia</v>
          </cell>
        </row>
        <row r="848">
          <cell r="A848" t="str">
            <v>96093</v>
          </cell>
          <cell r="B848" t="str">
            <v>Outras actividades de serviços pessoais diversas, n.e.</v>
          </cell>
        </row>
        <row r="849">
          <cell r="A849" t="str">
            <v>97000</v>
          </cell>
          <cell r="B849" t="str">
            <v>Actividades das famílias empregadoras de pessoal doméstico</v>
          </cell>
        </row>
        <row r="850">
          <cell r="A850" t="str">
            <v>98100</v>
          </cell>
          <cell r="B850" t="str">
            <v>Actividades de produção de bens pelas famílias para uso próprio</v>
          </cell>
        </row>
        <row r="851">
          <cell r="A851" t="str">
            <v>98200</v>
          </cell>
          <cell r="B851" t="str">
            <v>Actividades de produção de serviços pelas famílias para uso próprio</v>
          </cell>
        </row>
        <row r="852">
          <cell r="A852" t="str">
            <v>99000</v>
          </cell>
          <cell r="B852" t="str">
            <v>Actividades dos organismos internacionais e outras instituições extra-territoriais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2">
    <pageSetUpPr fitToPage="1"/>
  </sheetPr>
  <dimension ref="A1:BV80"/>
  <sheetViews>
    <sheetView showGridLines="0" zoomScalePageLayoutView="0" workbookViewId="0" topLeftCell="A32">
      <selection activeCell="P17" sqref="P17:S17"/>
    </sheetView>
  </sheetViews>
  <sheetFormatPr defaultColWidth="0" defaultRowHeight="12.75" customHeight="1" zeroHeight="1"/>
  <cols>
    <col min="1" max="1" width="1.7109375" style="4" customWidth="1"/>
    <col min="2" max="2" width="2.140625" style="4" customWidth="1"/>
    <col min="3" max="3" width="1.7109375" style="4" customWidth="1"/>
    <col min="4" max="4" width="2.421875" style="4" customWidth="1"/>
    <col min="5" max="8" width="1.7109375" style="4" customWidth="1"/>
    <col min="9" max="9" width="2.140625" style="4" customWidth="1"/>
    <col min="10" max="10" width="0.9921875" style="4" customWidth="1"/>
    <col min="11" max="11" width="2.28125" style="4" customWidth="1"/>
    <col min="12" max="18" width="1.7109375" style="4" customWidth="1"/>
    <col min="19" max="19" width="2.140625" style="4" customWidth="1"/>
    <col min="20" max="20" width="1.7109375" style="4" customWidth="1"/>
    <col min="21" max="21" width="2.140625" style="4" customWidth="1"/>
    <col min="22" max="22" width="1.421875" style="4" customWidth="1"/>
    <col min="23" max="24" width="1.7109375" style="4" customWidth="1"/>
    <col min="25" max="25" width="1.28515625" style="4" customWidth="1"/>
    <col min="26" max="28" width="1.7109375" style="4" customWidth="1"/>
    <col min="29" max="29" width="1.28515625" style="4" customWidth="1"/>
    <col min="30" max="30" width="1.8515625" style="4" customWidth="1"/>
    <col min="31" max="31" width="2.140625" style="4" customWidth="1"/>
    <col min="32" max="32" width="0.85546875" style="4" customWidth="1"/>
    <col min="33" max="33" width="1.7109375" style="4" customWidth="1"/>
    <col min="34" max="34" width="2.421875" style="4" customWidth="1"/>
    <col min="35" max="41" width="1.7109375" style="4" customWidth="1"/>
    <col min="42" max="42" width="1.421875" style="4" customWidth="1"/>
    <col min="43" max="43" width="0.9921875" style="4" customWidth="1"/>
    <col min="44" max="44" width="0.85546875" style="4" customWidth="1"/>
    <col min="45" max="45" width="2.28125" style="4" customWidth="1"/>
    <col min="46" max="46" width="0.5625" style="4" customWidth="1"/>
    <col min="47" max="47" width="2.7109375" style="4" customWidth="1"/>
    <col min="48" max="48" width="0.85546875" style="4" customWidth="1"/>
    <col min="49" max="49" width="1.28515625" style="4" customWidth="1"/>
    <col min="50" max="50" width="0.9921875" style="4" customWidth="1"/>
    <col min="51" max="55" width="1.7109375" style="4" customWidth="1"/>
    <col min="56" max="56" width="0.9921875" style="4" customWidth="1"/>
    <col min="57" max="57" width="1.421875" style="4" customWidth="1"/>
    <col min="58" max="58" width="0.85546875" style="4" customWidth="1"/>
    <col min="59" max="59" width="1.7109375" style="4" hidden="1" customWidth="1"/>
    <col min="60" max="60" width="0" style="4" hidden="1" customWidth="1"/>
    <col min="61" max="61" width="11.140625" style="4" hidden="1" customWidth="1"/>
    <col min="62" max="62" width="13.28125" style="4" hidden="1" customWidth="1"/>
    <col min="63" max="16384" width="0" style="4" hidden="1" customWidth="1"/>
  </cols>
  <sheetData>
    <row r="1" spans="1:58" s="3" customFormat="1" ht="10.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</row>
    <row r="2" spans="1:58" s="3" customFormat="1" ht="11.25" customHeight="1">
      <c r="A2" s="46"/>
      <c r="B2" s="46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</row>
    <row r="3" spans="1:58" s="3" customFormat="1" ht="5.25" customHeight="1">
      <c r="A3" s="46"/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</row>
    <row r="4" spans="1:58" s="3" customFormat="1" ht="12.75" customHeight="1">
      <c r="A4" s="46"/>
      <c r="B4" s="46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</row>
    <row r="5" spans="1:74" ht="9" customHeight="1">
      <c r="A5" s="46"/>
      <c r="B5" s="46"/>
      <c r="C5" s="388" t="s">
        <v>9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9" customHeight="1">
      <c r="A6" s="46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8" t="s">
        <v>217</v>
      </c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1:74" ht="9" customHeight="1">
      <c r="A7" s="46"/>
      <c r="B7" s="46"/>
      <c r="C7" s="388" t="s">
        <v>23</v>
      </c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ht="9" customHeight="1">
      <c r="A8" s="46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pans="1:74" ht="18" customHeight="1">
      <c r="A9" s="5"/>
      <c r="B9" s="6" t="s">
        <v>71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7" t="s">
        <v>72</v>
      </c>
      <c r="BE9" s="7"/>
      <c r="BF9" s="8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74" ht="9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/>
      <c r="AE10" s="11"/>
      <c r="AF10" s="11"/>
      <c r="AG10" s="11"/>
      <c r="AH10" s="11"/>
      <c r="AI10" s="11"/>
      <c r="AJ10" s="11"/>
      <c r="AK10" s="11"/>
      <c r="AL10" s="11"/>
      <c r="AM10" s="12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8"/>
      <c r="BI10" s="407"/>
      <c r="BJ10" s="407"/>
      <c r="BK10" s="407"/>
      <c r="BL10" s="407"/>
      <c r="BM10" s="407"/>
      <c r="BN10" s="407"/>
      <c r="BO10" s="407"/>
      <c r="BP10" s="407"/>
      <c r="BQ10" s="407"/>
      <c r="BR10" s="407"/>
      <c r="BS10" s="407"/>
      <c r="BT10" s="407"/>
      <c r="BU10" s="407"/>
      <c r="BV10" s="407"/>
    </row>
    <row r="11" spans="1:74" ht="10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63" t="s">
        <v>47</v>
      </c>
      <c r="BD11" s="8"/>
      <c r="BE11" s="16"/>
      <c r="BF11" s="8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ht="4.5" customHeight="1">
      <c r="A12" s="9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9"/>
      <c r="BF12" s="8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1:74" ht="6.75" customHeight="1">
      <c r="A13" s="9"/>
      <c r="B13" s="20"/>
      <c r="C13" s="408" t="s">
        <v>29</v>
      </c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408"/>
      <c r="AL13" s="408"/>
      <c r="AM13" s="408"/>
      <c r="AN13" s="408"/>
      <c r="AO13" s="408"/>
      <c r="AP13" s="408"/>
      <c r="AQ13" s="408"/>
      <c r="AR13" s="408"/>
      <c r="AS13" s="408"/>
      <c r="AT13" s="408"/>
      <c r="AU13" s="408"/>
      <c r="AV13" s="408"/>
      <c r="AW13" s="408"/>
      <c r="AX13" s="408"/>
      <c r="AY13" s="408"/>
      <c r="AZ13" s="408"/>
      <c r="BA13" s="408"/>
      <c r="BB13" s="408"/>
      <c r="BC13" s="408"/>
      <c r="BD13" s="408"/>
      <c r="BE13" s="21"/>
      <c r="BF13" s="8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ht="9.75" customHeight="1">
      <c r="A14" s="9"/>
      <c r="B14" s="20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  <c r="BB14" s="408"/>
      <c r="BC14" s="408"/>
      <c r="BD14" s="408"/>
      <c r="BE14" s="21"/>
      <c r="BF14" s="8"/>
      <c r="BI14" s="22"/>
      <c r="BJ14" s="22"/>
      <c r="BK14" s="22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ht="4.5" customHeight="1">
      <c r="A15" s="9"/>
      <c r="B15" s="2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21"/>
      <c r="BF15" s="8"/>
      <c r="BI15" s="22"/>
      <c r="BJ15" s="22"/>
      <c r="BK15" s="22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ht="9" customHeight="1">
      <c r="A16" s="8"/>
      <c r="B16" s="20"/>
      <c r="C16" s="9"/>
      <c r="D16" s="9"/>
      <c r="E16" s="9"/>
      <c r="F16" s="9"/>
      <c r="G16" s="9"/>
      <c r="H16" s="9"/>
      <c r="I16" s="9"/>
      <c r="J16" s="9"/>
      <c r="K16" s="9"/>
      <c r="L16" s="23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5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1"/>
      <c r="BF16" s="8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2.75" customHeight="1">
      <c r="A17" s="8"/>
      <c r="B17" s="20"/>
      <c r="C17" s="88"/>
      <c r="D17" s="9"/>
      <c r="E17" s="9"/>
      <c r="F17" s="9"/>
      <c r="G17" s="9"/>
      <c r="H17" s="97" t="s">
        <v>75</v>
      </c>
      <c r="I17" s="9"/>
      <c r="J17" s="9"/>
      <c r="K17" s="9"/>
      <c r="L17" s="23"/>
      <c r="M17" s="9"/>
      <c r="N17" s="82" t="s">
        <v>74</v>
      </c>
      <c r="O17" s="9"/>
      <c r="P17" s="389"/>
      <c r="Q17" s="390"/>
      <c r="R17" s="390"/>
      <c r="S17" s="391"/>
      <c r="T17" s="168"/>
      <c r="U17" s="168" t="s">
        <v>166</v>
      </c>
      <c r="V17" s="168"/>
      <c r="W17" s="168"/>
      <c r="X17" s="168"/>
      <c r="Y17" s="168"/>
      <c r="Z17" s="9"/>
      <c r="AA17" s="9"/>
      <c r="AB17" s="24"/>
      <c r="AC17" s="24"/>
      <c r="AD17" s="409"/>
      <c r="AE17" s="410"/>
      <c r="AF17" s="410"/>
      <c r="AG17" s="410"/>
      <c r="AH17" s="410"/>
      <c r="AI17" s="410"/>
      <c r="AJ17" s="410"/>
      <c r="AK17" s="410"/>
      <c r="AL17" s="411"/>
      <c r="AM17" s="167"/>
      <c r="AN17" s="169"/>
      <c r="AO17" s="170"/>
      <c r="AP17" s="170" t="s">
        <v>61</v>
      </c>
      <c r="AQ17" s="398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400"/>
      <c r="BE17" s="21"/>
      <c r="BF17" s="8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1:74" ht="9" customHeight="1">
      <c r="A18" s="8"/>
      <c r="B18" s="20"/>
      <c r="C18" s="9"/>
      <c r="D18" s="9"/>
      <c r="E18" s="9"/>
      <c r="F18" s="9"/>
      <c r="G18" s="9"/>
      <c r="H18" s="9"/>
      <c r="I18" s="9"/>
      <c r="J18" s="9"/>
      <c r="K18" s="9"/>
      <c r="L18" s="23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5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1"/>
      <c r="BF18" s="8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</row>
    <row r="19" spans="1:58" ht="12.75" customHeight="1">
      <c r="A19" s="8"/>
      <c r="B19" s="20"/>
      <c r="C19" s="89" t="s">
        <v>76</v>
      </c>
      <c r="D19" s="24"/>
      <c r="E19" s="24"/>
      <c r="F19" s="24"/>
      <c r="G19" s="24"/>
      <c r="H19" s="24"/>
      <c r="I19" s="9"/>
      <c r="J19" s="9"/>
      <c r="K19" s="9"/>
      <c r="L19" s="9"/>
      <c r="M19" s="401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3"/>
      <c r="AM19" s="169"/>
      <c r="AN19" s="169"/>
      <c r="AO19" s="170"/>
      <c r="AP19" s="170" t="s">
        <v>165</v>
      </c>
      <c r="AQ19" s="398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400"/>
      <c r="BE19" s="21"/>
      <c r="BF19" s="8"/>
    </row>
    <row r="20" spans="1:58" ht="12.75" customHeight="1">
      <c r="A20" s="8"/>
      <c r="B20" s="2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1"/>
      <c r="BF20" s="8"/>
    </row>
    <row r="21" spans="1:58" ht="12.75" customHeight="1">
      <c r="A21" s="8"/>
      <c r="B21" s="20"/>
      <c r="C21" s="26" t="s">
        <v>30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404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6"/>
      <c r="BE21" s="21"/>
      <c r="BF21" s="8"/>
    </row>
    <row r="22" spans="1:58" ht="12.75" customHeight="1">
      <c r="A22" s="8"/>
      <c r="B22" s="2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21"/>
      <c r="BF22" s="8"/>
    </row>
    <row r="23" spans="1:58" ht="12.75" customHeight="1">
      <c r="A23" s="8"/>
      <c r="B23" s="20"/>
      <c r="C23" s="26" t="s">
        <v>31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404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5"/>
      <c r="AG23" s="405"/>
      <c r="AH23" s="405"/>
      <c r="AI23" s="405"/>
      <c r="AJ23" s="405"/>
      <c r="AK23" s="405"/>
      <c r="AL23" s="405"/>
      <c r="AM23" s="405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  <c r="BD23" s="406"/>
      <c r="BE23" s="21"/>
      <c r="BF23" s="8"/>
    </row>
    <row r="24" spans="1:58" ht="12.75" customHeight="1">
      <c r="A24" s="8"/>
      <c r="B24" s="2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21"/>
      <c r="BF24" s="8"/>
    </row>
    <row r="25" spans="1:58" ht="12.75" customHeight="1">
      <c r="A25" s="8"/>
      <c r="B25" s="20"/>
      <c r="C25" s="26" t="s">
        <v>32</v>
      </c>
      <c r="D25" s="9"/>
      <c r="E25" s="9"/>
      <c r="F25" s="9"/>
      <c r="G25" s="9"/>
      <c r="H25" s="9"/>
      <c r="I25" s="9"/>
      <c r="J25" s="9"/>
      <c r="K25" s="398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400"/>
      <c r="AF25" s="9"/>
      <c r="AG25" s="9"/>
      <c r="AH25" s="9"/>
      <c r="AI25" s="9"/>
      <c r="AJ25" s="9"/>
      <c r="AK25" s="9"/>
      <c r="AL25" s="15" t="s">
        <v>33</v>
      </c>
      <c r="AM25" s="398"/>
      <c r="AN25" s="399"/>
      <c r="AO25" s="399"/>
      <c r="AP25" s="27" t="s">
        <v>34</v>
      </c>
      <c r="AQ25" s="399"/>
      <c r="AR25" s="399"/>
      <c r="AS25" s="400"/>
      <c r="AT25" s="14"/>
      <c r="AU25" s="395"/>
      <c r="AV25" s="396"/>
      <c r="AW25" s="396"/>
      <c r="AX25" s="396"/>
      <c r="AY25" s="396"/>
      <c r="AZ25" s="396"/>
      <c r="BA25" s="396"/>
      <c r="BB25" s="396"/>
      <c r="BC25" s="396"/>
      <c r="BD25" s="397"/>
      <c r="BE25" s="21"/>
      <c r="BF25" s="8"/>
    </row>
    <row r="26" spans="1:58" ht="12.75" customHeight="1">
      <c r="A26" s="8"/>
      <c r="B26" s="2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21"/>
      <c r="BF26" s="8"/>
    </row>
    <row r="27" spans="1:64" ht="12.75" customHeight="1">
      <c r="A27" s="8"/>
      <c r="B27" s="20"/>
      <c r="C27" s="26" t="s">
        <v>35</v>
      </c>
      <c r="D27" s="9"/>
      <c r="E27" s="9"/>
      <c r="F27" s="9"/>
      <c r="G27" s="9"/>
      <c r="H27" s="9"/>
      <c r="I27" s="9"/>
      <c r="J27" s="9"/>
      <c r="K27" s="398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400"/>
      <c r="AF27" s="9"/>
      <c r="AG27" s="9"/>
      <c r="AH27" s="9"/>
      <c r="AI27" s="9"/>
      <c r="AJ27" s="9"/>
      <c r="AK27" s="9"/>
      <c r="AL27" s="9"/>
      <c r="AM27" s="9"/>
      <c r="AN27" s="9"/>
      <c r="AO27" s="28" t="s">
        <v>36</v>
      </c>
      <c r="AP27" s="9"/>
      <c r="AQ27" s="398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399"/>
      <c r="BD27" s="400"/>
      <c r="BE27" s="21"/>
      <c r="BF27" s="8"/>
      <c r="BJ27" s="29"/>
      <c r="BL27" s="30"/>
    </row>
    <row r="28" spans="1:58" ht="12.75" customHeight="1">
      <c r="A28" s="8"/>
      <c r="B28" s="2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21"/>
      <c r="BF28" s="8"/>
    </row>
    <row r="29" spans="1:58" ht="12.75" customHeight="1">
      <c r="A29" s="8"/>
      <c r="B29" s="20"/>
      <c r="C29" s="26" t="s">
        <v>37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04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6"/>
      <c r="AF29" s="9"/>
      <c r="AG29" s="9"/>
      <c r="AH29" s="9"/>
      <c r="AI29" s="9"/>
      <c r="AJ29" s="9"/>
      <c r="AK29" s="9"/>
      <c r="AL29" s="9"/>
      <c r="AM29" s="9"/>
      <c r="AN29" s="9"/>
      <c r="AO29" s="28" t="s">
        <v>153</v>
      </c>
      <c r="AP29" s="9"/>
      <c r="AQ29" s="398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399"/>
      <c r="BD29" s="400"/>
      <c r="BE29" s="21"/>
      <c r="BF29" s="8"/>
    </row>
    <row r="30" spans="1:58" ht="12.75" customHeight="1">
      <c r="A30" s="8"/>
      <c r="B30" s="2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21"/>
      <c r="BF30" s="8"/>
    </row>
    <row r="31" spans="1:58" ht="12.75" customHeight="1">
      <c r="A31" s="8"/>
      <c r="B31" s="20"/>
      <c r="C31" s="26" t="s">
        <v>38</v>
      </c>
      <c r="D31" s="9"/>
      <c r="E31" s="32"/>
      <c r="F31" s="415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6"/>
      <c r="AE31" s="417"/>
      <c r="AF31" s="3"/>
      <c r="AG31" s="33"/>
      <c r="AH31" s="13"/>
      <c r="AI31" s="9"/>
      <c r="AJ31" s="9"/>
      <c r="AK31" s="15" t="s">
        <v>39</v>
      </c>
      <c r="AL31" s="398"/>
      <c r="AM31" s="39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399"/>
      <c r="BD31" s="400"/>
      <c r="BE31" s="21"/>
      <c r="BF31" s="8"/>
    </row>
    <row r="32" spans="1:58" ht="12.75" customHeight="1">
      <c r="A32" s="8"/>
      <c r="B32" s="2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31"/>
      <c r="BE32" s="21"/>
      <c r="BF32" s="8"/>
    </row>
    <row r="33" spans="1:58" ht="12.75" customHeight="1">
      <c r="A33" s="8"/>
      <c r="B33" s="20"/>
      <c r="C33" s="26" t="s">
        <v>40</v>
      </c>
      <c r="D33" s="9"/>
      <c r="E33" s="9"/>
      <c r="F33" s="9"/>
      <c r="G33" s="9"/>
      <c r="H33" s="9"/>
      <c r="I33" s="9"/>
      <c r="J33" s="9"/>
      <c r="K33" s="9"/>
      <c r="L33" s="9"/>
      <c r="M33" s="404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5"/>
      <c r="AG33" s="405"/>
      <c r="AH33" s="405"/>
      <c r="AI33" s="405"/>
      <c r="AJ33" s="405"/>
      <c r="AK33" s="405"/>
      <c r="AL33" s="405"/>
      <c r="AM33" s="405"/>
      <c r="AN33" s="405"/>
      <c r="AO33" s="405"/>
      <c r="AP33" s="405"/>
      <c r="AQ33" s="405"/>
      <c r="AR33" s="405"/>
      <c r="AS33" s="405"/>
      <c r="AT33" s="405"/>
      <c r="AU33" s="405"/>
      <c r="AV33" s="405"/>
      <c r="AW33" s="405"/>
      <c r="AX33" s="405"/>
      <c r="AY33" s="405"/>
      <c r="AZ33" s="405"/>
      <c r="BA33" s="405"/>
      <c r="BB33" s="405"/>
      <c r="BC33" s="405"/>
      <c r="BD33" s="406"/>
      <c r="BE33" s="21"/>
      <c r="BF33" s="8"/>
    </row>
    <row r="34" spans="1:58" ht="12.75" customHeight="1">
      <c r="A34" s="8"/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21"/>
      <c r="BF34" s="8"/>
    </row>
    <row r="35" spans="1:58" ht="12.75" customHeight="1">
      <c r="A35" s="8"/>
      <c r="B35" s="20"/>
      <c r="C35" s="26" t="s">
        <v>41</v>
      </c>
      <c r="D35" s="9"/>
      <c r="E35" s="9"/>
      <c r="F35" s="9"/>
      <c r="G35" s="9"/>
      <c r="H35" s="9"/>
      <c r="I35" s="9"/>
      <c r="J35" s="9"/>
      <c r="K35" s="9"/>
      <c r="L35" s="9"/>
      <c r="M35" s="412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4"/>
      <c r="AF35" s="9"/>
      <c r="AG35" s="9"/>
      <c r="AH35" s="9"/>
      <c r="AI35" s="9"/>
      <c r="AJ35" s="9"/>
      <c r="AK35" s="15" t="s">
        <v>154</v>
      </c>
      <c r="AL35" s="398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399"/>
      <c r="BD35" s="400"/>
      <c r="BE35" s="21"/>
      <c r="BF35" s="8"/>
    </row>
    <row r="36" spans="1:58" ht="12.75" customHeight="1">
      <c r="A36" s="8"/>
      <c r="B36" s="2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21"/>
      <c r="BF36" s="8"/>
    </row>
    <row r="37" spans="1:58" ht="12.75" customHeight="1">
      <c r="A37" s="8"/>
      <c r="B37" s="20"/>
      <c r="C37" s="26" t="s">
        <v>43</v>
      </c>
      <c r="D37" s="9"/>
      <c r="E37" s="9"/>
      <c r="F37" s="9"/>
      <c r="G37" s="9"/>
      <c r="H37" s="9"/>
      <c r="I37" s="9"/>
      <c r="J37" s="9"/>
      <c r="K37" s="9"/>
      <c r="L37" s="9"/>
      <c r="M37" s="412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14"/>
      <c r="AF37" s="9"/>
      <c r="AG37" s="9"/>
      <c r="AH37" s="9"/>
      <c r="AI37" s="9"/>
      <c r="AJ37" s="9"/>
      <c r="AK37" s="28" t="s">
        <v>42</v>
      </c>
      <c r="AL37" s="398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399"/>
      <c r="BD37" s="400"/>
      <c r="BE37" s="21"/>
      <c r="BF37" s="8"/>
    </row>
    <row r="38" spans="1:58" ht="12.75" customHeight="1">
      <c r="A38" s="8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6"/>
      <c r="BF38" s="8"/>
    </row>
    <row r="39" spans="1:58" ht="11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</row>
    <row r="40" spans="1:58" ht="6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</row>
    <row r="41" spans="1:58" ht="11.25" customHeight="1">
      <c r="A41" s="8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9"/>
      <c r="BF41" s="8"/>
    </row>
    <row r="42" spans="1:58" s="42" customFormat="1" ht="17.25" customHeight="1">
      <c r="A42" s="37"/>
      <c r="B42" s="38"/>
      <c r="C42" s="39" t="s">
        <v>171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1"/>
      <c r="BF42" s="37"/>
    </row>
    <row r="43" spans="1:58" ht="7.5" customHeight="1">
      <c r="A43" s="8"/>
      <c r="B43" s="2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23"/>
      <c r="AJ43" s="23"/>
      <c r="AK43" s="23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21"/>
      <c r="BF43" s="8"/>
    </row>
    <row r="44" spans="1:58" ht="11.25" customHeight="1">
      <c r="A44" s="8"/>
      <c r="B44" s="20"/>
      <c r="C44" s="52" t="s">
        <v>46</v>
      </c>
      <c r="D44" s="52"/>
      <c r="E44" s="52"/>
      <c r="F44" s="52"/>
      <c r="G44" s="52"/>
      <c r="H44" s="52"/>
      <c r="I44" s="52"/>
      <c r="J44" s="52"/>
      <c r="K44" s="64" t="str">
        <f>+IF($C$46="PDV","x","")</f>
        <v>x</v>
      </c>
      <c r="L44" s="52"/>
      <c r="M44" s="186" t="s">
        <v>206</v>
      </c>
      <c r="N44" s="52"/>
      <c r="O44" s="52"/>
      <c r="P44" s="52" t="s">
        <v>208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188"/>
      <c r="AJ44" s="58"/>
      <c r="AK44" s="58"/>
      <c r="AL44" s="52"/>
      <c r="AM44" s="438" t="s">
        <v>48</v>
      </c>
      <c r="AN44" s="438"/>
      <c r="AO44" s="438"/>
      <c r="AP44" s="438"/>
      <c r="AQ44" s="52"/>
      <c r="AR44" s="52"/>
      <c r="AS44" s="64" t="str">
        <f>+IF(AS54="x","",IF($AM$46=1,"x",""))</f>
        <v>x</v>
      </c>
      <c r="AT44" s="52">
        <f>+IF(AS44="x",1,"")</f>
        <v>1</v>
      </c>
      <c r="AU44" s="52" t="s">
        <v>49</v>
      </c>
      <c r="AV44" s="52"/>
      <c r="AW44" s="52"/>
      <c r="AX44" s="52"/>
      <c r="AY44" s="52"/>
      <c r="AZ44" s="53"/>
      <c r="BA44" s="52"/>
      <c r="BB44" s="52"/>
      <c r="BC44" s="53"/>
      <c r="BD44" s="53"/>
      <c r="BE44" s="41">
        <v>1</v>
      </c>
      <c r="BF44" s="8"/>
    </row>
    <row r="45" spans="1:58" ht="3" customHeight="1">
      <c r="A45" s="8"/>
      <c r="B45" s="20"/>
      <c r="C45" s="52"/>
      <c r="D45" s="52"/>
      <c r="E45" s="52"/>
      <c r="F45" s="52"/>
      <c r="G45" s="52"/>
      <c r="H45" s="52"/>
      <c r="I45" s="52"/>
      <c r="J45" s="52"/>
      <c r="K45" s="48"/>
      <c r="L45" s="52"/>
      <c r="M45" s="186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189"/>
      <c r="AJ45" s="58"/>
      <c r="AK45" s="58"/>
      <c r="AL45" s="52"/>
      <c r="AM45" s="52"/>
      <c r="AN45" s="52"/>
      <c r="AO45" s="52"/>
      <c r="AP45" s="52"/>
      <c r="AQ45" s="52"/>
      <c r="AR45" s="52"/>
      <c r="AS45" s="48"/>
      <c r="AT45" s="52"/>
      <c r="AU45" s="52"/>
      <c r="AV45" s="52"/>
      <c r="AW45" s="52"/>
      <c r="AX45" s="52"/>
      <c r="AY45" s="52"/>
      <c r="AZ45" s="53"/>
      <c r="BA45" s="52"/>
      <c r="BB45" s="52"/>
      <c r="BC45" s="53"/>
      <c r="BD45" s="53"/>
      <c r="BE45" s="41">
        <v>2</v>
      </c>
      <c r="BF45" s="8"/>
    </row>
    <row r="46" spans="1:58" ht="11.25" customHeight="1">
      <c r="A46" s="8"/>
      <c r="B46" s="20"/>
      <c r="C46" s="439" t="s">
        <v>206</v>
      </c>
      <c r="D46" s="440"/>
      <c r="E46" s="440"/>
      <c r="F46" s="440"/>
      <c r="G46" s="440"/>
      <c r="H46" s="441"/>
      <c r="I46" s="52"/>
      <c r="J46" s="54"/>
      <c r="K46" s="64">
        <f>+IF($C$46="PTAF","x","")</f>
      </c>
      <c r="L46" s="54"/>
      <c r="M46" s="187" t="s">
        <v>205</v>
      </c>
      <c r="N46" s="54"/>
      <c r="O46" s="54"/>
      <c r="P46" s="52" t="s">
        <v>207</v>
      </c>
      <c r="Q46" s="52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189"/>
      <c r="AJ46" s="58"/>
      <c r="AK46" s="58"/>
      <c r="AL46" s="54"/>
      <c r="AM46" s="435">
        <v>1</v>
      </c>
      <c r="AN46" s="436"/>
      <c r="AO46" s="436"/>
      <c r="AP46" s="437"/>
      <c r="AQ46" s="54"/>
      <c r="AR46" s="54"/>
      <c r="AS46" s="64">
        <f>IF(AS54="x","",IF($AM$46=2,"x",""))</f>
      </c>
      <c r="AT46" s="52">
        <f>+IF(AS46="x",1,"")</f>
      </c>
      <c r="AU46" s="52" t="s">
        <v>50</v>
      </c>
      <c r="AV46" s="54"/>
      <c r="AW46" s="54"/>
      <c r="AX46" s="54"/>
      <c r="AY46" s="54"/>
      <c r="AZ46" s="54"/>
      <c r="BA46" s="54"/>
      <c r="BB46" s="54"/>
      <c r="BC46" s="54"/>
      <c r="BD46" s="54"/>
      <c r="BE46" s="21">
        <v>3</v>
      </c>
      <c r="BF46" s="8"/>
    </row>
    <row r="47" spans="1:58" ht="3" customHeight="1">
      <c r="A47" s="8"/>
      <c r="B47" s="20"/>
      <c r="C47" s="52"/>
      <c r="D47" s="52"/>
      <c r="E47" s="52"/>
      <c r="F47" s="52"/>
      <c r="G47" s="52"/>
      <c r="H47" s="52"/>
      <c r="I47" s="52"/>
      <c r="J47" s="54"/>
      <c r="K47" s="48"/>
      <c r="L47" s="54"/>
      <c r="M47" s="187"/>
      <c r="N47" s="54"/>
      <c r="O47" s="54"/>
      <c r="P47" s="54"/>
      <c r="Q47" s="52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189"/>
      <c r="AJ47" s="58"/>
      <c r="AK47" s="54"/>
      <c r="AL47" s="54"/>
      <c r="AM47" s="54"/>
      <c r="AN47" s="54"/>
      <c r="AO47" s="54"/>
      <c r="AP47" s="54"/>
      <c r="AQ47" s="54"/>
      <c r="AR47" s="54"/>
      <c r="AS47" s="48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21">
        <v>4</v>
      </c>
      <c r="BF47" s="8"/>
    </row>
    <row r="48" spans="1:58" ht="11.25" customHeight="1">
      <c r="A48" s="8"/>
      <c r="B48" s="20"/>
      <c r="C48" s="287" t="str">
        <f>+M44</f>
        <v>PDV</v>
      </c>
      <c r="D48" s="52"/>
      <c r="E48" s="52"/>
      <c r="F48" s="52"/>
      <c r="G48" s="52"/>
      <c r="H48" s="52"/>
      <c r="I48" s="52"/>
      <c r="J48" s="54"/>
      <c r="K48" s="64">
        <f>+IF($C$46="PSF","x","")</f>
      </c>
      <c r="L48" s="54"/>
      <c r="M48" s="187" t="s">
        <v>209</v>
      </c>
      <c r="N48" s="54"/>
      <c r="O48" s="54"/>
      <c r="P48" s="54" t="s">
        <v>210</v>
      </c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189"/>
      <c r="AJ48" s="58"/>
      <c r="AK48" s="54"/>
      <c r="AL48" s="54"/>
      <c r="AM48" s="54"/>
      <c r="AN48" s="54"/>
      <c r="AO48" s="54"/>
      <c r="AP48" s="54"/>
      <c r="AQ48" s="54"/>
      <c r="AR48" s="54"/>
      <c r="AS48" s="64">
        <f>IF(AS54="x","",IF($AM$46=3,"x",""))</f>
      </c>
      <c r="AT48" s="52">
        <f>+IF(AS48="x",1,"")</f>
      </c>
      <c r="AU48" s="52" t="s">
        <v>51</v>
      </c>
      <c r="AV48" s="54"/>
      <c r="AW48" s="54"/>
      <c r="AX48" s="54"/>
      <c r="AY48" s="54"/>
      <c r="AZ48" s="54"/>
      <c r="BA48" s="54"/>
      <c r="BB48" s="54"/>
      <c r="BC48" s="54"/>
      <c r="BD48" s="54"/>
      <c r="BE48" s="21">
        <v>5</v>
      </c>
      <c r="BF48" s="8"/>
    </row>
    <row r="49" spans="1:58" ht="3" customHeight="1">
      <c r="A49" s="8"/>
      <c r="B49" s="20"/>
      <c r="C49" s="287" t="str">
        <f>+M46</f>
        <v>PTAF</v>
      </c>
      <c r="D49" s="52"/>
      <c r="E49" s="52"/>
      <c r="F49" s="52"/>
      <c r="G49" s="52"/>
      <c r="H49" s="52"/>
      <c r="I49" s="52"/>
      <c r="J49" s="54"/>
      <c r="K49" s="54"/>
      <c r="L49" s="54"/>
      <c r="M49" s="187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189"/>
      <c r="AJ49" s="58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2"/>
      <c r="AV49" s="54"/>
      <c r="AW49" s="54"/>
      <c r="AX49" s="54"/>
      <c r="AY49" s="54"/>
      <c r="AZ49" s="54"/>
      <c r="BA49" s="54"/>
      <c r="BB49" s="54"/>
      <c r="BC49" s="54"/>
      <c r="BD49" s="54"/>
      <c r="BE49" s="74" t="s">
        <v>56</v>
      </c>
      <c r="BF49" s="20"/>
    </row>
    <row r="50" spans="1:58" ht="11.25" customHeight="1">
      <c r="A50" s="8"/>
      <c r="B50" s="20"/>
      <c r="C50" s="287" t="str">
        <f>+M48</f>
        <v>PSF</v>
      </c>
      <c r="D50" s="65"/>
      <c r="E50" s="65"/>
      <c r="F50" s="65"/>
      <c r="G50" s="65"/>
      <c r="H50" s="65"/>
      <c r="I50" s="65"/>
      <c r="J50" s="65"/>
      <c r="K50" s="187"/>
      <c r="L50" s="65"/>
      <c r="M50" s="187"/>
      <c r="N50" s="65"/>
      <c r="O50" s="65"/>
      <c r="P50" s="52"/>
      <c r="Q50" s="54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189"/>
      <c r="AJ50" s="65"/>
      <c r="AK50" s="65"/>
      <c r="AL50" s="65"/>
      <c r="AM50" s="65"/>
      <c r="AN50" s="65"/>
      <c r="AO50" s="65"/>
      <c r="AP50" s="54"/>
      <c r="AQ50" s="54"/>
      <c r="AR50" s="54"/>
      <c r="AS50" s="64">
        <f>IF(AS54="x","",IF($AM$46=4,"x",""))</f>
      </c>
      <c r="AT50" s="52">
        <f>+IF(AS50="x",1,"")</f>
      </c>
      <c r="AU50" s="52" t="s">
        <v>53</v>
      </c>
      <c r="AV50" s="54"/>
      <c r="AW50" s="54"/>
      <c r="AX50" s="54"/>
      <c r="AY50" s="54"/>
      <c r="AZ50" s="54"/>
      <c r="BA50" s="54"/>
      <c r="BB50" s="54"/>
      <c r="BC50" s="54"/>
      <c r="BD50" s="54"/>
      <c r="BE50" s="21"/>
      <c r="BF50" s="8"/>
    </row>
    <row r="51" spans="1:58" ht="3" customHeight="1">
      <c r="A51" s="8"/>
      <c r="B51" s="20"/>
      <c r="C51" s="52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52"/>
      <c r="AQ51" s="52"/>
      <c r="AR51" s="52"/>
      <c r="AS51" s="48"/>
      <c r="AT51" s="52"/>
      <c r="AU51" s="52"/>
      <c r="AV51" s="52"/>
      <c r="AW51" s="52"/>
      <c r="AX51" s="52"/>
      <c r="AY51" s="52"/>
      <c r="AZ51" s="53"/>
      <c r="BA51" s="52"/>
      <c r="BB51" s="52"/>
      <c r="BC51" s="53"/>
      <c r="BD51" s="53"/>
      <c r="BE51" s="41"/>
      <c r="BF51" s="8"/>
    </row>
    <row r="52" spans="1:58" ht="11.25" customHeight="1">
      <c r="A52" s="8"/>
      <c r="B52" s="20"/>
      <c r="C52" s="52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166" t="s">
        <v>204</v>
      </c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54"/>
      <c r="AQ52" s="54"/>
      <c r="AR52" s="54"/>
      <c r="AS52" s="64">
        <f>IF(AS54="x","",IF($AM$46=5,"x",""))</f>
      </c>
      <c r="AT52" s="52">
        <f>+IF(AS52="x",1,"")</f>
      </c>
      <c r="AU52" s="52" t="s">
        <v>54</v>
      </c>
      <c r="AV52" s="54"/>
      <c r="AW52" s="54"/>
      <c r="AX52" s="54"/>
      <c r="AY52" s="54"/>
      <c r="AZ52" s="54"/>
      <c r="BA52" s="54"/>
      <c r="BB52" s="54"/>
      <c r="BC52" s="54"/>
      <c r="BD52" s="54"/>
      <c r="BE52" s="21"/>
      <c r="BF52" s="8"/>
    </row>
    <row r="53" spans="1:58" ht="3" customHeight="1">
      <c r="A53" s="8"/>
      <c r="B53" s="20"/>
      <c r="C53" s="52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54"/>
      <c r="AQ53" s="54"/>
      <c r="AR53" s="54"/>
      <c r="AS53" s="48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21"/>
      <c r="BF53" s="8"/>
    </row>
    <row r="54" spans="1:58" ht="11.25" customHeight="1">
      <c r="A54" s="8"/>
      <c r="B54" s="20"/>
      <c r="C54" s="52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54"/>
      <c r="AQ54" s="54"/>
      <c r="AR54" s="54"/>
      <c r="AS54" s="64">
        <f>IF($C$46="PSF","x","")</f>
      </c>
      <c r="AT54" s="52">
        <f>+IF(AS54="x",1,"")</f>
      </c>
      <c r="AU54" s="54" t="s">
        <v>52</v>
      </c>
      <c r="AV54" s="54"/>
      <c r="AW54" s="54"/>
      <c r="AX54" s="54"/>
      <c r="AY54" s="54"/>
      <c r="AZ54" s="54"/>
      <c r="BA54" s="54"/>
      <c r="BB54" s="54"/>
      <c r="BC54" s="54"/>
      <c r="BD54" s="54"/>
      <c r="BE54" s="21"/>
      <c r="BF54" s="8"/>
    </row>
    <row r="55" spans="1:58" ht="3" customHeight="1">
      <c r="A55" s="8"/>
      <c r="B55" s="20"/>
      <c r="C55" s="52"/>
      <c r="D55" s="52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2"/>
      <c r="AV55" s="54"/>
      <c r="AW55" s="54"/>
      <c r="AX55" s="54"/>
      <c r="AY55" s="54"/>
      <c r="AZ55" s="54"/>
      <c r="BA55" s="54"/>
      <c r="BB55" s="54"/>
      <c r="BC55" s="54"/>
      <c r="BD55" s="54"/>
      <c r="BE55" s="21"/>
      <c r="BF55" s="8"/>
    </row>
    <row r="56" spans="1:58" ht="11.25" customHeight="1">
      <c r="A56" s="8"/>
      <c r="B56" s="20"/>
      <c r="C56" s="52"/>
      <c r="D56" s="59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0"/>
      <c r="AG56" s="60"/>
      <c r="AH56" s="60"/>
      <c r="AI56" s="60"/>
      <c r="AJ56" s="60"/>
      <c r="AK56" s="60"/>
      <c r="AL56" s="61"/>
      <c r="AM56" s="54"/>
      <c r="AN56" s="54"/>
      <c r="AO56" s="54"/>
      <c r="AP56" s="54"/>
      <c r="AQ56" s="54"/>
      <c r="AR56" s="54"/>
      <c r="AS56" s="3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21"/>
      <c r="BF56" s="8"/>
    </row>
    <row r="57" spans="1:58" ht="17.25" customHeight="1">
      <c r="A57" s="8"/>
      <c r="B57" s="20"/>
      <c r="C57" s="85" t="str">
        <f>IF(C46="PTAF","PEDIDO A TÍTULO DE ANTECIPAÇÃO CONTRA FATURA",IF(C46="PDV","PEDIDO DE DESPESA VALIDADA",IF(C46="PSF","SALDO FINAL","PEDIDO DE REEMBOLSO")))</f>
        <v>PEDIDO DE DESPESA VALIDADA</v>
      </c>
      <c r="D57" s="86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9"/>
      <c r="AG57" s="99"/>
      <c r="AH57" s="99"/>
      <c r="AI57" s="99"/>
      <c r="AJ57" s="99"/>
      <c r="AK57" s="99"/>
      <c r="AL57" s="86"/>
      <c r="AM57" s="85"/>
      <c r="AN57" s="85"/>
      <c r="AO57" s="85"/>
      <c r="AP57" s="85"/>
      <c r="AQ57" s="85"/>
      <c r="AR57" s="85"/>
      <c r="AS57" s="100"/>
      <c r="AT57" s="85"/>
      <c r="AU57" s="85"/>
      <c r="AV57" s="85"/>
      <c r="AW57" s="85"/>
      <c r="AX57" s="85"/>
      <c r="AY57" s="85"/>
      <c r="AZ57" s="101"/>
      <c r="BA57" s="101"/>
      <c r="BB57" s="101"/>
      <c r="BC57" s="102" t="str">
        <f>+VLOOKUP(1,AT44:AU54,2)</f>
        <v>1.º Pedido Intercalar</v>
      </c>
      <c r="BD57" s="101"/>
      <c r="BE57" s="21"/>
      <c r="BF57" s="8"/>
    </row>
    <row r="58" spans="2:57" ht="6" customHeight="1">
      <c r="B58" s="6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68"/>
    </row>
    <row r="59" spans="2:57" ht="15" customHeight="1">
      <c r="B59" s="67"/>
      <c r="C59" s="69"/>
      <c r="D59" s="3"/>
      <c r="E59" s="3"/>
      <c r="F59" s="3"/>
      <c r="G59" s="3"/>
      <c r="H59" s="3"/>
      <c r="I59" s="3"/>
      <c r="J59" s="3"/>
      <c r="K59" s="3"/>
      <c r="L59" s="70" t="s">
        <v>93</v>
      </c>
      <c r="M59" s="299">
        <v>1</v>
      </c>
      <c r="N59" s="392"/>
      <c r="O59" s="393"/>
      <c r="P59" s="393"/>
      <c r="Q59" s="393"/>
      <c r="R59" s="393"/>
      <c r="S59" s="393"/>
      <c r="T59" s="393"/>
      <c r="U59" s="393"/>
      <c r="V59" s="394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70"/>
      <c r="AN59" s="3"/>
      <c r="AO59" s="70" t="s">
        <v>94</v>
      </c>
      <c r="AP59" s="299">
        <v>3</v>
      </c>
      <c r="AQ59" s="429">
        <f>+'RESUMO PP'!AS52-'RESUMO PP'!AS51</f>
        <v>0</v>
      </c>
      <c r="AR59" s="430"/>
      <c r="AS59" s="430"/>
      <c r="AT59" s="430"/>
      <c r="AU59" s="430"/>
      <c r="AV59" s="430"/>
      <c r="AW59" s="430"/>
      <c r="AX59" s="430"/>
      <c r="AY59" s="430"/>
      <c r="AZ59" s="430"/>
      <c r="BA59" s="430"/>
      <c r="BB59" s="430"/>
      <c r="BC59" s="430"/>
      <c r="BD59" s="431"/>
      <c r="BE59" s="68"/>
    </row>
    <row r="60" spans="2:57" ht="2.25" customHeight="1">
      <c r="B60" s="67"/>
      <c r="C60" s="3"/>
      <c r="D60" s="3"/>
      <c r="E60" s="3"/>
      <c r="F60" s="3"/>
      <c r="G60" s="3"/>
      <c r="H60" s="3"/>
      <c r="I60" s="3"/>
      <c r="J60" s="3"/>
      <c r="K60" s="3"/>
      <c r="L60" s="71"/>
      <c r="M60" s="3"/>
      <c r="N60" s="137"/>
      <c r="O60" s="137"/>
      <c r="P60" s="137"/>
      <c r="Q60" s="137"/>
      <c r="R60" s="137"/>
      <c r="S60" s="137"/>
      <c r="T60" s="137"/>
      <c r="U60" s="137"/>
      <c r="V60" s="137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71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68"/>
    </row>
    <row r="61" spans="2:57" ht="15" customHeight="1">
      <c r="B61" s="67"/>
      <c r="C61" s="69"/>
      <c r="D61" s="3"/>
      <c r="E61" s="3"/>
      <c r="F61" s="3"/>
      <c r="G61" s="3"/>
      <c r="H61" s="3"/>
      <c r="I61" s="3"/>
      <c r="J61" s="3"/>
      <c r="K61" s="3"/>
      <c r="L61" s="70" t="s">
        <v>95</v>
      </c>
      <c r="M61" s="160">
        <v>2</v>
      </c>
      <c r="N61" s="392"/>
      <c r="O61" s="393"/>
      <c r="P61" s="393"/>
      <c r="Q61" s="393"/>
      <c r="R61" s="393"/>
      <c r="S61" s="393"/>
      <c r="T61" s="393"/>
      <c r="U61" s="393"/>
      <c r="V61" s="394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70"/>
      <c r="AN61" s="3"/>
      <c r="AO61" s="70" t="s">
        <v>55</v>
      </c>
      <c r="AP61" s="299">
        <v>1</v>
      </c>
      <c r="AQ61" s="432"/>
      <c r="AR61" s="433"/>
      <c r="AS61" s="433"/>
      <c r="AT61" s="433"/>
      <c r="AU61" s="433"/>
      <c r="AV61" s="433"/>
      <c r="AW61" s="433"/>
      <c r="AX61" s="433"/>
      <c r="AY61" s="433"/>
      <c r="AZ61" s="433"/>
      <c r="BA61" s="433"/>
      <c r="BB61" s="433"/>
      <c r="BC61" s="433"/>
      <c r="BD61" s="434"/>
      <c r="BE61" s="68"/>
    </row>
    <row r="62" spans="2:57" ht="3" customHeight="1">
      <c r="B62" s="67"/>
      <c r="C62" s="3"/>
      <c r="D62" s="3"/>
      <c r="E62" s="3"/>
      <c r="F62" s="3"/>
      <c r="G62" s="3"/>
      <c r="H62" s="3"/>
      <c r="I62" s="3"/>
      <c r="J62" s="3"/>
      <c r="K62" s="3"/>
      <c r="L62" s="71"/>
      <c r="M62" s="3"/>
      <c r="N62" s="137"/>
      <c r="O62" s="137"/>
      <c r="P62" s="137"/>
      <c r="Q62" s="137"/>
      <c r="R62" s="137"/>
      <c r="S62" s="137"/>
      <c r="T62" s="137"/>
      <c r="U62" s="137"/>
      <c r="V62" s="137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71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68"/>
    </row>
    <row r="63" spans="2:57" ht="15" customHeight="1">
      <c r="B63" s="67"/>
      <c r="C63" s="69"/>
      <c r="D63" s="3"/>
      <c r="E63" s="3"/>
      <c r="F63" s="3"/>
      <c r="G63" s="3"/>
      <c r="H63" s="3"/>
      <c r="I63" s="3"/>
      <c r="J63" s="3"/>
      <c r="K63" s="3"/>
      <c r="L63" s="70" t="s">
        <v>97</v>
      </c>
      <c r="M63" s="3"/>
      <c r="N63" s="425">
        <f>+N59-N61</f>
        <v>0</v>
      </c>
      <c r="O63" s="426"/>
      <c r="P63" s="426"/>
      <c r="Q63" s="426"/>
      <c r="R63" s="426"/>
      <c r="S63" s="426"/>
      <c r="T63" s="426"/>
      <c r="U63" s="426"/>
      <c r="V63" s="427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70"/>
      <c r="AN63" s="3"/>
      <c r="AO63" s="70" t="s">
        <v>96</v>
      </c>
      <c r="AP63" s="3"/>
      <c r="AQ63" s="429">
        <f>+AQ59*AQ61</f>
        <v>0</v>
      </c>
      <c r="AR63" s="430"/>
      <c r="AS63" s="430"/>
      <c r="AT63" s="430"/>
      <c r="AU63" s="430"/>
      <c r="AV63" s="430"/>
      <c r="AW63" s="430"/>
      <c r="AX63" s="430"/>
      <c r="AY63" s="430"/>
      <c r="AZ63" s="430"/>
      <c r="BA63" s="430"/>
      <c r="BB63" s="430"/>
      <c r="BC63" s="430"/>
      <c r="BD63" s="431"/>
      <c r="BE63" s="68"/>
    </row>
    <row r="64" spans="2:57" ht="12.75" customHeight="1">
      <c r="B64" s="301">
        <v>1</v>
      </c>
      <c r="C64" s="182" t="s">
        <v>211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00"/>
      <c r="U64" s="303">
        <v>2</v>
      </c>
      <c r="V64" s="302" t="s">
        <v>213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00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68"/>
    </row>
    <row r="65" spans="2:57" ht="12.75" customHeight="1">
      <c r="B65" s="164">
        <v>3</v>
      </c>
      <c r="C65" s="304" t="s">
        <v>212</v>
      </c>
      <c r="D65" s="161"/>
      <c r="E65" s="16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165"/>
      <c r="V65" s="163"/>
      <c r="W65" s="72"/>
      <c r="X65" s="72"/>
      <c r="Y65" s="72"/>
      <c r="Z65" s="72"/>
      <c r="AA65" s="72"/>
      <c r="AB65" s="161"/>
      <c r="AC65" s="16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3"/>
    </row>
    <row r="66" spans="2:57" ht="6" customHeight="1">
      <c r="B66" s="181"/>
      <c r="C66" s="182"/>
      <c r="D66" s="160"/>
      <c r="E66" s="18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84"/>
      <c r="V66" s="182"/>
      <c r="W66" s="3"/>
      <c r="X66" s="3"/>
      <c r="Y66" s="3"/>
      <c r="Z66" s="3"/>
      <c r="AA66" s="3"/>
      <c r="AB66" s="160"/>
      <c r="AC66" s="18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</row>
    <row r="67" spans="2:57" ht="18" customHeight="1">
      <c r="B67" s="421" t="s">
        <v>162</v>
      </c>
      <c r="C67" s="421"/>
      <c r="D67" s="421"/>
      <c r="E67" s="421"/>
      <c r="F67" s="421"/>
      <c r="G67" s="421"/>
      <c r="H67" s="421"/>
      <c r="I67" s="421"/>
      <c r="J67" s="421"/>
      <c r="K67" s="421"/>
      <c r="L67" s="421"/>
      <c r="M67" s="421"/>
      <c r="N67" s="421"/>
      <c r="O67" s="421"/>
      <c r="P67" s="421"/>
      <c r="Q67" s="421"/>
      <c r="R67" s="421"/>
      <c r="S67" s="421"/>
      <c r="T67" s="421"/>
      <c r="U67" s="421"/>
      <c r="V67" s="421"/>
      <c r="W67" s="421"/>
      <c r="X67" s="421"/>
      <c r="Y67" s="421"/>
      <c r="Z67" s="421"/>
      <c r="AA67" s="421"/>
      <c r="AB67" s="421"/>
      <c r="AC67" s="421"/>
      <c r="AD67" s="421"/>
      <c r="AE67" s="421"/>
      <c r="AF67" s="421"/>
      <c r="AG67" s="421"/>
      <c r="AH67" s="421"/>
      <c r="AI67" s="421"/>
      <c r="AJ67" s="421"/>
      <c r="AK67" s="421"/>
      <c r="AL67" s="421"/>
      <c r="AM67" s="421"/>
      <c r="AN67" s="421"/>
      <c r="AO67" s="421"/>
      <c r="AP67" s="421"/>
      <c r="AQ67" s="421"/>
      <c r="AR67" s="421"/>
      <c r="AS67" s="421"/>
      <c r="AT67" s="421"/>
      <c r="AU67" s="421"/>
      <c r="AV67" s="421"/>
      <c r="AW67" s="421"/>
      <c r="AX67" s="421"/>
      <c r="AY67" s="421"/>
      <c r="AZ67" s="421"/>
      <c r="BA67" s="421"/>
      <c r="BB67" s="421"/>
      <c r="BC67" s="421"/>
      <c r="BD67" s="421"/>
      <c r="BE67" s="421"/>
    </row>
    <row r="68" spans="2:57" ht="18" customHeight="1">
      <c r="B68" s="421"/>
      <c r="C68" s="421"/>
      <c r="D68" s="421"/>
      <c r="E68" s="421"/>
      <c r="F68" s="421"/>
      <c r="G68" s="421"/>
      <c r="H68" s="421"/>
      <c r="I68" s="421"/>
      <c r="J68" s="421"/>
      <c r="K68" s="421"/>
      <c r="L68" s="421"/>
      <c r="M68" s="421"/>
      <c r="N68" s="421"/>
      <c r="O68" s="421"/>
      <c r="P68" s="421"/>
      <c r="Q68" s="421"/>
      <c r="R68" s="421"/>
      <c r="S68" s="421"/>
      <c r="T68" s="421"/>
      <c r="U68" s="421"/>
      <c r="V68" s="421"/>
      <c r="W68" s="421"/>
      <c r="X68" s="421"/>
      <c r="Y68" s="421"/>
      <c r="Z68" s="421"/>
      <c r="AA68" s="421"/>
      <c r="AB68" s="421"/>
      <c r="AC68" s="421"/>
      <c r="AD68" s="421"/>
      <c r="AE68" s="421"/>
      <c r="AF68" s="421"/>
      <c r="AG68" s="421"/>
      <c r="AH68" s="421"/>
      <c r="AI68" s="421"/>
      <c r="AJ68" s="421"/>
      <c r="AK68" s="421"/>
      <c r="AL68" s="421"/>
      <c r="AM68" s="421"/>
      <c r="AN68" s="421"/>
      <c r="AO68" s="421"/>
      <c r="AP68" s="421"/>
      <c r="AQ68" s="421"/>
      <c r="AR68" s="421"/>
      <c r="AS68" s="421"/>
      <c r="AT68" s="421"/>
      <c r="AU68" s="421"/>
      <c r="AV68" s="421"/>
      <c r="AW68" s="421"/>
      <c r="AX68" s="421"/>
      <c r="AY68" s="421"/>
      <c r="AZ68" s="421"/>
      <c r="BA68" s="421"/>
      <c r="BB68" s="421"/>
      <c r="BC68" s="421"/>
      <c r="BD68" s="421"/>
      <c r="BE68" s="421"/>
    </row>
    <row r="69" spans="2:57" ht="13.5" customHeight="1">
      <c r="B69" s="421"/>
      <c r="C69" s="421"/>
      <c r="D69" s="421"/>
      <c r="E69" s="421"/>
      <c r="F69" s="421"/>
      <c r="G69" s="421"/>
      <c r="H69" s="421"/>
      <c r="I69" s="421"/>
      <c r="J69" s="421"/>
      <c r="K69" s="421"/>
      <c r="L69" s="421"/>
      <c r="M69" s="421"/>
      <c r="N69" s="421"/>
      <c r="O69" s="421"/>
      <c r="P69" s="421"/>
      <c r="Q69" s="421"/>
      <c r="R69" s="421"/>
      <c r="S69" s="421"/>
      <c r="T69" s="421"/>
      <c r="U69" s="421"/>
      <c r="V69" s="421"/>
      <c r="W69" s="421"/>
      <c r="X69" s="421"/>
      <c r="Y69" s="421"/>
      <c r="Z69" s="421"/>
      <c r="AA69" s="421"/>
      <c r="AB69" s="421"/>
      <c r="AC69" s="421"/>
      <c r="AD69" s="421"/>
      <c r="AE69" s="421"/>
      <c r="AF69" s="421"/>
      <c r="AG69" s="421"/>
      <c r="AH69" s="421"/>
      <c r="AI69" s="421"/>
      <c r="AJ69" s="421"/>
      <c r="AK69" s="421"/>
      <c r="AL69" s="421"/>
      <c r="AM69" s="421"/>
      <c r="AN69" s="421"/>
      <c r="AO69" s="421"/>
      <c r="AP69" s="421"/>
      <c r="AQ69" s="421"/>
      <c r="AR69" s="421"/>
      <c r="AS69" s="421"/>
      <c r="AT69" s="421"/>
      <c r="AU69" s="421"/>
      <c r="AV69" s="421"/>
      <c r="AW69" s="421"/>
      <c r="AX69" s="421"/>
      <c r="AY69" s="421"/>
      <c r="AZ69" s="421"/>
      <c r="BA69" s="421"/>
      <c r="BB69" s="421"/>
      <c r="BC69" s="421"/>
      <c r="BD69" s="421"/>
      <c r="BE69" s="421"/>
    </row>
    <row r="70" spans="2:57" ht="12.75" customHeight="1">
      <c r="B70" s="421"/>
      <c r="C70" s="421"/>
      <c r="D70" s="421"/>
      <c r="E70" s="421"/>
      <c r="F70" s="421"/>
      <c r="G70" s="421"/>
      <c r="H70" s="421"/>
      <c r="I70" s="421"/>
      <c r="J70" s="421"/>
      <c r="K70" s="421"/>
      <c r="L70" s="421"/>
      <c r="M70" s="421"/>
      <c r="N70" s="421"/>
      <c r="O70" s="421"/>
      <c r="P70" s="421"/>
      <c r="Q70" s="421"/>
      <c r="R70" s="421"/>
      <c r="S70" s="421"/>
      <c r="T70" s="421"/>
      <c r="U70" s="421"/>
      <c r="V70" s="421"/>
      <c r="W70" s="421"/>
      <c r="X70" s="421"/>
      <c r="Y70" s="421"/>
      <c r="Z70" s="421"/>
      <c r="AA70" s="421"/>
      <c r="AB70" s="421"/>
      <c r="AC70" s="421"/>
      <c r="AD70" s="421"/>
      <c r="AE70" s="421"/>
      <c r="AF70" s="421"/>
      <c r="AG70" s="421"/>
      <c r="AH70" s="421"/>
      <c r="AI70" s="421"/>
      <c r="AJ70" s="421"/>
      <c r="AK70" s="421"/>
      <c r="AL70" s="421"/>
      <c r="AM70" s="421"/>
      <c r="AN70" s="421"/>
      <c r="AO70" s="421"/>
      <c r="AP70" s="421"/>
      <c r="AQ70" s="421"/>
      <c r="AR70" s="421"/>
      <c r="AS70" s="421"/>
      <c r="AT70" s="421"/>
      <c r="AU70" s="421"/>
      <c r="AV70" s="421"/>
      <c r="AW70" s="421"/>
      <c r="AX70" s="421"/>
      <c r="AY70" s="421"/>
      <c r="AZ70" s="421"/>
      <c r="BA70" s="421"/>
      <c r="BB70" s="421"/>
      <c r="BC70" s="421"/>
      <c r="BD70" s="421"/>
      <c r="BE70" s="421"/>
    </row>
    <row r="71" ht="13.5" customHeight="1">
      <c r="B71" s="185">
        <f>IF(AS54&lt;&gt;"","Mais se declara que não existem mais despesas realizadas a apresentar, dando-se por concluído o projeto.","")</f>
      </c>
    </row>
    <row r="72" ht="5.25" customHeight="1">
      <c r="B72" s="62"/>
    </row>
    <row r="73" ht="14.25" customHeight="1">
      <c r="G73" s="62" t="s">
        <v>57</v>
      </c>
    </row>
    <row r="74" ht="3" customHeight="1"/>
    <row r="75" spans="6:56" ht="12.75" customHeight="1">
      <c r="F75" s="422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3"/>
      <c r="AD75" s="423"/>
      <c r="AE75" s="424"/>
      <c r="AK75" s="62" t="s">
        <v>1</v>
      </c>
      <c r="AQ75" s="418">
        <f ca="1">NOW()</f>
        <v>43179.65523333333</v>
      </c>
      <c r="AR75" s="419"/>
      <c r="AS75" s="419"/>
      <c r="AT75" s="419"/>
      <c r="AU75" s="419"/>
      <c r="AV75" s="419"/>
      <c r="AW75" s="419"/>
      <c r="AX75" s="419"/>
      <c r="AY75" s="419"/>
      <c r="AZ75" s="419"/>
      <c r="BA75" s="419"/>
      <c r="BB75" s="419"/>
      <c r="BC75" s="419"/>
      <c r="BD75" s="420"/>
    </row>
    <row r="76" ht="12.75" customHeight="1"/>
    <row r="77" ht="12.75" customHeight="1"/>
    <row r="78" ht="12.75" customHeight="1"/>
    <row r="79" spans="1:58" s="56" customFormat="1" ht="12.75" customHeight="1">
      <c r="A79" s="43"/>
      <c r="B79" s="44" t="s">
        <v>45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3"/>
      <c r="AX79" s="43"/>
      <c r="AY79" s="43"/>
      <c r="AZ79" s="43"/>
      <c r="BA79" s="43"/>
      <c r="BB79" s="43"/>
      <c r="BC79" s="55" t="s">
        <v>198</v>
      </c>
      <c r="BD79" s="43"/>
      <c r="BE79" s="380" t="s">
        <v>218</v>
      </c>
      <c r="BF79" s="57"/>
    </row>
    <row r="80" spans="2:57" ht="11.25" customHeight="1">
      <c r="B80" s="29" t="s">
        <v>44</v>
      </c>
      <c r="F80" s="428">
        <f>+P21</f>
        <v>0</v>
      </c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428"/>
      <c r="Z80" s="428"/>
      <c r="AA80" s="428"/>
      <c r="AB80" s="428"/>
      <c r="AC80" s="428"/>
      <c r="AD80" s="428"/>
      <c r="AE80" s="428"/>
      <c r="AF80" s="428"/>
      <c r="AG80" s="428"/>
      <c r="AH80" s="428"/>
      <c r="AI80" s="428"/>
      <c r="AJ80" s="428"/>
      <c r="AK80" s="428"/>
      <c r="AL80" s="428"/>
      <c r="AM80" s="428"/>
      <c r="AN80" s="428"/>
      <c r="AO80" s="428"/>
      <c r="AP80" s="428"/>
      <c r="AQ80" s="428"/>
      <c r="AR80" s="428"/>
      <c r="AS80" s="428"/>
      <c r="AT80" s="428"/>
      <c r="AU80" s="428"/>
      <c r="AV80" s="428"/>
      <c r="AW80" s="428"/>
      <c r="AX80" s="428"/>
      <c r="AY80" s="428"/>
      <c r="AZ80" s="428"/>
      <c r="BA80" s="428"/>
      <c r="BB80" s="428"/>
      <c r="BC80" s="428"/>
      <c r="BD80" s="428"/>
      <c r="BE80" s="428"/>
    </row>
    <row r="81" ht="2.25" customHeight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</sheetData>
  <sheetProtection password="E7FD" sheet="1" objects="1" selectLockedCells="1"/>
  <mergeCells count="41">
    <mergeCell ref="F80:BE80"/>
    <mergeCell ref="C2:Y2"/>
    <mergeCell ref="C4:Y4"/>
    <mergeCell ref="C5:Y5"/>
    <mergeCell ref="AQ59:BD59"/>
    <mergeCell ref="AQ61:BD61"/>
    <mergeCell ref="AQ63:BD63"/>
    <mergeCell ref="AM46:AP46"/>
    <mergeCell ref="AM44:AP44"/>
    <mergeCell ref="C46:H46"/>
    <mergeCell ref="AQ75:BD75"/>
    <mergeCell ref="B67:BE70"/>
    <mergeCell ref="M37:AE37"/>
    <mergeCell ref="AL37:BD37"/>
    <mergeCell ref="F75:AE75"/>
    <mergeCell ref="N63:V63"/>
    <mergeCell ref="N61:V61"/>
    <mergeCell ref="AQ27:BD27"/>
    <mergeCell ref="M33:BD33"/>
    <mergeCell ref="M35:AE35"/>
    <mergeCell ref="AL35:BD35"/>
    <mergeCell ref="O29:AE29"/>
    <mergeCell ref="AQ29:BD29"/>
    <mergeCell ref="F31:AE31"/>
    <mergeCell ref="P23:BD23"/>
    <mergeCell ref="BI10:BV10"/>
    <mergeCell ref="C13:BD14"/>
    <mergeCell ref="K25:AE25"/>
    <mergeCell ref="AM25:AO25"/>
    <mergeCell ref="AQ25:AS25"/>
    <mergeCell ref="AD17:AL17"/>
    <mergeCell ref="C7:Y7"/>
    <mergeCell ref="P17:S17"/>
    <mergeCell ref="N59:V59"/>
    <mergeCell ref="AU25:BD25"/>
    <mergeCell ref="AQ19:BD19"/>
    <mergeCell ref="AQ17:BD17"/>
    <mergeCell ref="AL31:BD31"/>
    <mergeCell ref="M19:AL19"/>
    <mergeCell ref="K27:AE27"/>
    <mergeCell ref="P21:BD21"/>
  </mergeCells>
  <conditionalFormatting sqref="C52:AP54">
    <cfRule type="expression" priority="1" dxfId="0" stopIfTrue="1">
      <formula>AND($P$21&lt;&gt;0,$AM$46="",$AS$54="")</formula>
    </cfRule>
  </conditionalFormatting>
  <dataValidations count="9">
    <dataValidation errorStyle="warning" type="whole" showInputMessage="1" showErrorMessage="1" error="Introduza apenas números!" sqref="P17">
      <formula1>0</formula1>
      <formula2>1000000000000000</formula2>
    </dataValidation>
    <dataValidation type="whole" allowBlank="1" showInputMessage="1" showErrorMessage="1" sqref="AZ46:BD50 AZ52:BB57 BD52:BD57 BC52:BC56">
      <formula1>0</formula1>
      <formula2>100</formula2>
    </dataValidation>
    <dataValidation type="list" allowBlank="1" showInputMessage="1" showErrorMessage="1" sqref="AM46:AP46">
      <formula1>$BE$43:$BE$48</formula1>
    </dataValidation>
    <dataValidation type="list" allowBlank="1" showInputMessage="1" showErrorMessage="1" sqref="C46:H46">
      <formula1>$C$48:$C$51</formula1>
    </dataValidation>
    <dataValidation type="list" allowBlank="1" showInputMessage="1" showErrorMessage="1" sqref="K27:AE27">
      <formula1>concelho</formula1>
    </dataValidation>
    <dataValidation type="list" allowBlank="1" showInputMessage="1" showErrorMessage="1" sqref="AU25:BD25">
      <formula1>cpostal</formula1>
    </dataValidation>
    <dataValidation type="list" allowBlank="1" showInputMessage="1" showErrorMessage="1" sqref="AQ27:BD27">
      <formula1>ilhas</formula1>
    </dataValidation>
    <dataValidation type="list" allowBlank="1" showInputMessage="1" showErrorMessage="1" sqref="AQ29:BD29">
      <formula1>âmbito</formula1>
    </dataValidation>
    <dataValidation type="list" allowBlank="1" showInputMessage="1" showErrorMessage="1" sqref="O29:AE29">
      <formula1>juridica</formula1>
    </dataValidation>
  </dataValidations>
  <printOptions/>
  <pageMargins left="0.5905511811023623" right="0.3937007874015748" top="0.3937007874015748" bottom="0.31496062992125984" header="0" footer="0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3">
    <pageSetUpPr fitToPage="1"/>
  </sheetPr>
  <dimension ref="A1:BV58"/>
  <sheetViews>
    <sheetView showGridLines="0" zoomScalePageLayoutView="0" workbookViewId="0" topLeftCell="A13">
      <selection activeCell="C17" sqref="C17:AO17"/>
    </sheetView>
  </sheetViews>
  <sheetFormatPr defaultColWidth="0" defaultRowHeight="12.75" customHeight="1" zeroHeight="1"/>
  <cols>
    <col min="1" max="1" width="1.7109375" style="4" customWidth="1"/>
    <col min="2" max="2" width="2.140625" style="4" customWidth="1"/>
    <col min="3" max="3" width="1.7109375" style="4" customWidth="1"/>
    <col min="4" max="4" width="2.421875" style="4" customWidth="1"/>
    <col min="5" max="8" width="1.7109375" style="4" customWidth="1"/>
    <col min="9" max="9" width="2.140625" style="4" customWidth="1"/>
    <col min="10" max="10" width="0.9921875" style="4" customWidth="1"/>
    <col min="11" max="11" width="2.28125" style="4" customWidth="1"/>
    <col min="12" max="18" width="1.7109375" style="4" customWidth="1"/>
    <col min="19" max="19" width="2.140625" style="4" customWidth="1"/>
    <col min="20" max="20" width="1.7109375" style="4" customWidth="1"/>
    <col min="21" max="21" width="2.140625" style="4" customWidth="1"/>
    <col min="22" max="22" width="1.421875" style="4" customWidth="1"/>
    <col min="23" max="24" width="1.7109375" style="4" customWidth="1"/>
    <col min="25" max="25" width="1.28515625" style="4" customWidth="1"/>
    <col min="26" max="28" width="1.7109375" style="4" customWidth="1"/>
    <col min="29" max="29" width="1.28515625" style="4" customWidth="1"/>
    <col min="30" max="30" width="1.8515625" style="4" customWidth="1"/>
    <col min="31" max="31" width="2.140625" style="4" customWidth="1"/>
    <col min="32" max="32" width="0.85546875" style="4" customWidth="1"/>
    <col min="33" max="33" width="1.7109375" style="4" customWidth="1"/>
    <col min="34" max="34" width="2.421875" style="4" customWidth="1"/>
    <col min="35" max="41" width="1.7109375" style="4" customWidth="1"/>
    <col min="42" max="43" width="0.9921875" style="4" customWidth="1"/>
    <col min="44" max="44" width="0.85546875" style="4" customWidth="1"/>
    <col min="45" max="45" width="2.28125" style="4" customWidth="1"/>
    <col min="46" max="46" width="0.5625" style="4" customWidth="1"/>
    <col min="47" max="47" width="2.7109375" style="4" customWidth="1"/>
    <col min="48" max="48" width="0.85546875" style="4" customWidth="1"/>
    <col min="49" max="49" width="1.28515625" style="4" customWidth="1"/>
    <col min="50" max="50" width="0.9921875" style="4" customWidth="1"/>
    <col min="51" max="55" width="1.7109375" style="4" customWidth="1"/>
    <col min="56" max="56" width="0.9921875" style="4" customWidth="1"/>
    <col min="57" max="57" width="1.421875" style="4" customWidth="1"/>
    <col min="58" max="58" width="0.85546875" style="4" customWidth="1"/>
    <col min="59" max="59" width="1.7109375" style="4" hidden="1" customWidth="1"/>
    <col min="60" max="60" width="0" style="4" hidden="1" customWidth="1"/>
    <col min="61" max="61" width="11.140625" style="4" hidden="1" customWidth="1"/>
    <col min="62" max="62" width="13.28125" style="4" hidden="1" customWidth="1"/>
    <col min="63" max="16384" width="0" style="4" hidden="1" customWidth="1"/>
  </cols>
  <sheetData>
    <row r="1" spans="1:58" s="3" customFormat="1" ht="10.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</row>
    <row r="2" spans="1:58" s="3" customFormat="1" ht="11.25" customHeight="1">
      <c r="A2" s="46"/>
      <c r="B2" s="46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</row>
    <row r="3" spans="1:58" s="3" customFormat="1" ht="5.25" customHeight="1">
      <c r="A3" s="46"/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</row>
    <row r="4" spans="1:58" s="3" customFormat="1" ht="12.75" customHeight="1">
      <c r="A4" s="46"/>
      <c r="B4" s="46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</row>
    <row r="5" spans="1:74" ht="9" customHeight="1">
      <c r="A5" s="46"/>
      <c r="B5" s="46"/>
      <c r="C5" s="388" t="s">
        <v>9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9" customHeight="1">
      <c r="A6" s="46"/>
      <c r="B6" s="46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8" t="s">
        <v>217</v>
      </c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1:74" ht="9" customHeight="1">
      <c r="A7" s="46"/>
      <c r="B7" s="46"/>
      <c r="C7" s="388" t="s">
        <v>23</v>
      </c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ht="9" customHeight="1">
      <c r="A8" s="46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pans="1:74" ht="18" customHeight="1">
      <c r="A9" s="5"/>
      <c r="B9" s="6" t="s">
        <v>71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7" t="s">
        <v>72</v>
      </c>
      <c r="BE9" s="7"/>
      <c r="BF9" s="8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74" ht="9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/>
      <c r="AE10" s="11"/>
      <c r="AF10" s="11"/>
      <c r="AG10" s="11"/>
      <c r="AH10" s="11"/>
      <c r="AI10" s="11"/>
      <c r="AJ10" s="11"/>
      <c r="AK10" s="11"/>
      <c r="AL10" s="11"/>
      <c r="AM10" s="12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8"/>
      <c r="BI10" s="407"/>
      <c r="BJ10" s="407"/>
      <c r="BK10" s="407"/>
      <c r="BL10" s="407"/>
      <c r="BM10" s="407"/>
      <c r="BN10" s="407"/>
      <c r="BO10" s="407"/>
      <c r="BP10" s="407"/>
      <c r="BQ10" s="407"/>
      <c r="BR10" s="407"/>
      <c r="BS10" s="407"/>
      <c r="BT10" s="407"/>
      <c r="BU10" s="407"/>
      <c r="BV10" s="407"/>
    </row>
    <row r="11" spans="1:74" ht="10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63" t="s">
        <v>47</v>
      </c>
      <c r="BD11" s="8"/>
      <c r="BE11" s="16"/>
      <c r="BF11" s="8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ht="4.5" customHeight="1">
      <c r="A12" s="9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9"/>
      <c r="BF12" s="8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1:74" ht="6.75" customHeight="1">
      <c r="A13" s="9"/>
      <c r="B13" s="20"/>
      <c r="C13" s="408" t="s">
        <v>58</v>
      </c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69" t="str">
        <f>"81-9-259/"&amp;'PEDIDO REEMBOLSO'!P17</f>
        <v>81-9-259/</v>
      </c>
      <c r="AB13" s="408"/>
      <c r="AC13" s="408"/>
      <c r="AD13" s="408"/>
      <c r="AE13" s="408"/>
      <c r="AF13" s="408"/>
      <c r="AG13" s="408"/>
      <c r="AH13" s="408"/>
      <c r="AI13" s="408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1"/>
      <c r="BF13" s="8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ht="9.75" customHeight="1">
      <c r="A14" s="9"/>
      <c r="B14" s="20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1"/>
      <c r="BF14" s="8"/>
      <c r="BI14" s="22"/>
      <c r="BJ14" s="22"/>
      <c r="BK14" s="22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ht="4.5" customHeight="1">
      <c r="A15" s="9"/>
      <c r="B15" s="2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21"/>
      <c r="BF15" s="8"/>
      <c r="BI15" s="22"/>
      <c r="BJ15" s="22"/>
      <c r="BK15" s="22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ht="14.25" customHeight="1">
      <c r="A16" s="8"/>
      <c r="B16" s="20"/>
      <c r="C16" s="9"/>
      <c r="D16" s="9"/>
      <c r="E16" s="9"/>
      <c r="F16" s="9"/>
      <c r="G16" s="9"/>
      <c r="H16" s="9"/>
      <c r="I16" s="9"/>
      <c r="J16" s="9"/>
      <c r="K16" s="9"/>
      <c r="L16" s="23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5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1"/>
      <c r="BF16" s="8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58" ht="12.75" customHeight="1">
      <c r="A17" s="8"/>
      <c r="B17" s="20"/>
      <c r="C17" s="480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481"/>
      <c r="AI17" s="481"/>
      <c r="AJ17" s="481"/>
      <c r="AK17" s="481"/>
      <c r="AL17" s="481"/>
      <c r="AM17" s="481"/>
      <c r="AN17" s="481"/>
      <c r="AO17" s="482"/>
      <c r="AP17" s="479" t="s">
        <v>220</v>
      </c>
      <c r="AQ17" s="479"/>
      <c r="AR17" s="479"/>
      <c r="AS17" s="479"/>
      <c r="AT17" s="479"/>
      <c r="AU17" s="479"/>
      <c r="AV17" s="479"/>
      <c r="AW17" s="479"/>
      <c r="AX17" s="479"/>
      <c r="AY17" s="479"/>
      <c r="AZ17" s="479"/>
      <c r="BA17" s="479"/>
      <c r="BB17" s="479"/>
      <c r="BC17" s="479"/>
      <c r="BD17" s="479"/>
      <c r="BE17" s="21"/>
      <c r="BF17" s="8"/>
    </row>
    <row r="18" spans="1:58" ht="4.5" customHeight="1">
      <c r="A18" s="8"/>
      <c r="B18" s="20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8"/>
      <c r="AA18" s="78"/>
      <c r="AB18" s="76"/>
      <c r="AC18" s="79"/>
      <c r="AD18" s="79"/>
      <c r="AE18" s="79"/>
      <c r="AF18" s="79"/>
      <c r="AG18" s="79"/>
      <c r="AH18" s="79"/>
      <c r="AI18" s="79"/>
      <c r="AJ18" s="79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21"/>
      <c r="BF18" s="8"/>
    </row>
    <row r="19" spans="1:58" ht="12.75" customHeight="1">
      <c r="A19" s="8"/>
      <c r="B19" s="20"/>
      <c r="C19" s="382" t="s">
        <v>59</v>
      </c>
      <c r="D19" s="78"/>
      <c r="E19" s="458"/>
      <c r="F19" s="459"/>
      <c r="G19" s="459"/>
      <c r="H19" s="459"/>
      <c r="I19" s="459"/>
      <c r="J19" s="459"/>
      <c r="K19" s="459"/>
      <c r="L19" s="459"/>
      <c r="M19" s="460"/>
      <c r="N19" s="477" t="s">
        <v>60</v>
      </c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8"/>
      <c r="AV19" s="478"/>
      <c r="AW19" s="478"/>
      <c r="AX19" s="478"/>
      <c r="AY19" s="478"/>
      <c r="AZ19" s="478"/>
      <c r="BA19" s="478"/>
      <c r="BB19" s="478"/>
      <c r="BC19" s="478"/>
      <c r="BD19" s="77"/>
      <c r="BE19" s="21"/>
      <c r="BF19" s="8"/>
    </row>
    <row r="20" spans="1:58" ht="4.5" customHeight="1">
      <c r="A20" s="8"/>
      <c r="B20" s="20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8"/>
      <c r="AB20" s="76"/>
      <c r="AC20" s="79"/>
      <c r="AD20" s="79"/>
      <c r="AE20" s="79"/>
      <c r="AF20" s="79"/>
      <c r="AG20" s="79"/>
      <c r="AH20" s="79"/>
      <c r="AI20" s="79"/>
      <c r="AJ20" s="79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21"/>
      <c r="BF20" s="8"/>
    </row>
    <row r="21" spans="1:58" ht="12.75" customHeight="1">
      <c r="A21" s="8"/>
      <c r="B21" s="20"/>
      <c r="C21" s="465" t="s">
        <v>61</v>
      </c>
      <c r="D21" s="465"/>
      <c r="E21" s="465"/>
      <c r="F21" s="466"/>
      <c r="G21" s="461">
        <f>+'PEDIDO REEMBOLSO'!AQ17</f>
        <v>0</v>
      </c>
      <c r="H21" s="462"/>
      <c r="I21" s="462"/>
      <c r="J21" s="462"/>
      <c r="K21" s="462"/>
      <c r="L21" s="462"/>
      <c r="M21" s="462"/>
      <c r="N21" s="462"/>
      <c r="O21" s="462"/>
      <c r="P21" s="463"/>
      <c r="Q21" s="77"/>
      <c r="R21" s="383" t="s">
        <v>62</v>
      </c>
      <c r="S21" s="77"/>
      <c r="T21" s="77"/>
      <c r="U21" s="381"/>
      <c r="V21" s="77"/>
      <c r="W21" s="470">
        <f>+'PEDIDO REEMBOLSO'!P21</f>
        <v>0</v>
      </c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2"/>
      <c r="BE21" s="21"/>
      <c r="BF21" s="8"/>
    </row>
    <row r="22" spans="1:58" ht="3" customHeight="1">
      <c r="A22" s="8"/>
      <c r="B22" s="20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8"/>
      <c r="AA22" s="78"/>
      <c r="AB22" s="76"/>
      <c r="AC22" s="79"/>
      <c r="AD22" s="79"/>
      <c r="AE22" s="79"/>
      <c r="AF22" s="79"/>
      <c r="AG22" s="79"/>
      <c r="AH22" s="79"/>
      <c r="AI22" s="79"/>
      <c r="AJ22" s="79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21"/>
      <c r="BF22" s="8"/>
    </row>
    <row r="23" spans="1:58" ht="9.75" customHeight="1">
      <c r="A23" s="8"/>
      <c r="B23" s="20"/>
      <c r="C23" s="476" t="s">
        <v>63</v>
      </c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476"/>
      <c r="U23" s="476"/>
      <c r="V23" s="476"/>
      <c r="W23" s="476"/>
      <c r="X23" s="476"/>
      <c r="Y23" s="476"/>
      <c r="Z23" s="476"/>
      <c r="AA23" s="476"/>
      <c r="AB23" s="476"/>
      <c r="AC23" s="476"/>
      <c r="AD23" s="476"/>
      <c r="AE23" s="476"/>
      <c r="AF23" s="476"/>
      <c r="AG23" s="476"/>
      <c r="AH23" s="476"/>
      <c r="AI23" s="476"/>
      <c r="AJ23" s="476"/>
      <c r="AK23" s="476"/>
      <c r="AL23" s="476"/>
      <c r="AM23" s="476"/>
      <c r="AN23" s="476"/>
      <c r="AO23" s="476"/>
      <c r="AP23" s="476"/>
      <c r="AQ23" s="476"/>
      <c r="AR23" s="476"/>
      <c r="AS23" s="476"/>
      <c r="AT23" s="476"/>
      <c r="AU23" s="476"/>
      <c r="AV23" s="476"/>
      <c r="AW23" s="476"/>
      <c r="AX23" s="476"/>
      <c r="AY23" s="476"/>
      <c r="AZ23" s="476"/>
      <c r="BA23" s="476"/>
      <c r="BB23" s="476"/>
      <c r="BC23" s="476"/>
      <c r="BD23" s="476"/>
      <c r="BE23" s="21"/>
      <c r="BF23" s="8"/>
    </row>
    <row r="24" spans="1:58" ht="16.5" customHeight="1">
      <c r="A24" s="8"/>
      <c r="B24" s="20"/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6"/>
      <c r="W24" s="476"/>
      <c r="X24" s="476"/>
      <c r="Y24" s="476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476"/>
      <c r="AP24" s="476"/>
      <c r="AQ24" s="476"/>
      <c r="AR24" s="476"/>
      <c r="AS24" s="476"/>
      <c r="AT24" s="476"/>
      <c r="AU24" s="476"/>
      <c r="AV24" s="476"/>
      <c r="AW24" s="476"/>
      <c r="AX24" s="476"/>
      <c r="AY24" s="476"/>
      <c r="AZ24" s="476"/>
      <c r="BA24" s="476"/>
      <c r="BB24" s="476"/>
      <c r="BC24" s="476"/>
      <c r="BD24" s="476"/>
      <c r="BE24" s="21"/>
      <c r="BF24" s="8"/>
    </row>
    <row r="25" spans="1:64" ht="12.75" customHeight="1">
      <c r="A25" s="8"/>
      <c r="B25" s="20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  <c r="V25" s="476"/>
      <c r="W25" s="476"/>
      <c r="X25" s="476"/>
      <c r="Y25" s="476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476"/>
      <c r="AL25" s="476"/>
      <c r="AM25" s="476"/>
      <c r="AN25" s="476"/>
      <c r="AO25" s="476"/>
      <c r="AP25" s="476"/>
      <c r="AQ25" s="476"/>
      <c r="AR25" s="476"/>
      <c r="AS25" s="476"/>
      <c r="AT25" s="476"/>
      <c r="AU25" s="476"/>
      <c r="AV25" s="476"/>
      <c r="AW25" s="476"/>
      <c r="AX25" s="476"/>
      <c r="AY25" s="476"/>
      <c r="AZ25" s="476"/>
      <c r="BA25" s="476"/>
      <c r="BB25" s="476"/>
      <c r="BC25" s="476"/>
      <c r="BD25" s="476"/>
      <c r="BE25" s="21"/>
      <c r="BF25" s="8"/>
      <c r="BJ25" s="29"/>
      <c r="BL25" s="30"/>
    </row>
    <row r="26" spans="1:58" ht="12.75" customHeight="1">
      <c r="A26" s="8"/>
      <c r="B26" s="20"/>
      <c r="C26" s="476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476"/>
      <c r="Q26" s="476"/>
      <c r="R26" s="476"/>
      <c r="S26" s="476"/>
      <c r="T26" s="476"/>
      <c r="U26" s="476"/>
      <c r="V26" s="476"/>
      <c r="W26" s="476"/>
      <c r="X26" s="476"/>
      <c r="Y26" s="476"/>
      <c r="Z26" s="476"/>
      <c r="AA26" s="476"/>
      <c r="AB26" s="476"/>
      <c r="AC26" s="476"/>
      <c r="AD26" s="476"/>
      <c r="AE26" s="476"/>
      <c r="AF26" s="476"/>
      <c r="AG26" s="476"/>
      <c r="AH26" s="476"/>
      <c r="AI26" s="476"/>
      <c r="AJ26" s="476"/>
      <c r="AK26" s="476"/>
      <c r="AL26" s="476"/>
      <c r="AM26" s="476"/>
      <c r="AN26" s="476"/>
      <c r="AO26" s="476"/>
      <c r="AP26" s="476"/>
      <c r="AQ26" s="476"/>
      <c r="AR26" s="476"/>
      <c r="AS26" s="476"/>
      <c r="AT26" s="476"/>
      <c r="AU26" s="476"/>
      <c r="AV26" s="476"/>
      <c r="AW26" s="476"/>
      <c r="AX26" s="476"/>
      <c r="AY26" s="476"/>
      <c r="AZ26" s="476"/>
      <c r="BA26" s="476"/>
      <c r="BB26" s="476"/>
      <c r="BC26" s="476"/>
      <c r="BD26" s="476"/>
      <c r="BE26" s="21"/>
      <c r="BF26" s="8"/>
    </row>
    <row r="27" spans="1:58" ht="12.75" customHeight="1">
      <c r="A27" s="8"/>
      <c r="B27" s="20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  <c r="AF27" s="476"/>
      <c r="AG27" s="476"/>
      <c r="AH27" s="476"/>
      <c r="AI27" s="476"/>
      <c r="AJ27" s="476"/>
      <c r="AK27" s="476"/>
      <c r="AL27" s="476"/>
      <c r="AM27" s="476"/>
      <c r="AN27" s="476"/>
      <c r="AO27" s="476"/>
      <c r="AP27" s="476"/>
      <c r="AQ27" s="476"/>
      <c r="AR27" s="476"/>
      <c r="AS27" s="476"/>
      <c r="AT27" s="476"/>
      <c r="AU27" s="476"/>
      <c r="AV27" s="476"/>
      <c r="AW27" s="476"/>
      <c r="AX27" s="476"/>
      <c r="AY27" s="476"/>
      <c r="AZ27" s="476"/>
      <c r="BA27" s="476"/>
      <c r="BB27" s="476"/>
      <c r="BC27" s="476"/>
      <c r="BD27" s="476"/>
      <c r="BE27" s="21"/>
      <c r="BF27" s="8"/>
    </row>
    <row r="28" spans="1:58" ht="15" customHeight="1">
      <c r="A28" s="8"/>
      <c r="B28" s="20"/>
      <c r="C28" s="80"/>
      <c r="D28" s="51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8"/>
      <c r="AA28" s="78"/>
      <c r="AB28" s="76"/>
      <c r="AC28" s="79"/>
      <c r="AD28" s="79"/>
      <c r="AE28" s="79"/>
      <c r="AF28" s="79"/>
      <c r="AG28" s="79"/>
      <c r="AH28" s="79"/>
      <c r="AI28" s="79"/>
      <c r="AJ28" s="79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21"/>
      <c r="BF28" s="8"/>
    </row>
    <row r="29" spans="1:58" ht="12.75" customHeight="1">
      <c r="A29" s="8"/>
      <c r="B29" s="20"/>
      <c r="C29" s="78"/>
      <c r="D29" s="78"/>
      <c r="E29" s="78"/>
      <c r="F29" s="78"/>
      <c r="G29" s="288"/>
      <c r="H29" s="289"/>
      <c r="I29" s="289"/>
      <c r="J29" s="289"/>
      <c r="K29" s="289"/>
      <c r="L29" s="289"/>
      <c r="M29" s="289"/>
      <c r="N29" s="289"/>
      <c r="O29" s="289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89"/>
      <c r="AA29" s="289"/>
      <c r="AB29" s="291"/>
      <c r="AC29" s="292"/>
      <c r="AD29" s="79"/>
      <c r="AE29" s="79"/>
      <c r="AF29" s="79"/>
      <c r="AG29" s="79"/>
      <c r="AH29" s="79"/>
      <c r="AI29" s="79"/>
      <c r="AJ29" s="79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21"/>
      <c r="BF29" s="8"/>
    </row>
    <row r="30" spans="1:58" ht="12.75" customHeight="1">
      <c r="A30" s="8"/>
      <c r="B30" s="20"/>
      <c r="C30" s="50"/>
      <c r="D30" s="78"/>
      <c r="E30" s="78"/>
      <c r="F30" s="78"/>
      <c r="G30" s="473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5"/>
      <c r="AK30" s="62" t="s">
        <v>1</v>
      </c>
      <c r="AQ30" s="398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400"/>
      <c r="BE30" s="21"/>
      <c r="BF30" s="8"/>
    </row>
    <row r="31" spans="1:58" ht="12.75" customHeight="1">
      <c r="A31" s="8"/>
      <c r="B31" s="20"/>
      <c r="C31" s="78"/>
      <c r="D31" s="78"/>
      <c r="E31" s="78"/>
      <c r="F31" s="78"/>
      <c r="G31" s="293"/>
      <c r="H31" s="294"/>
      <c r="I31" s="294"/>
      <c r="J31" s="294"/>
      <c r="K31" s="295"/>
      <c r="L31" s="294"/>
      <c r="M31" s="294"/>
      <c r="N31" s="294"/>
      <c r="O31" s="294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4"/>
      <c r="AA31" s="294"/>
      <c r="AB31" s="297"/>
      <c r="AC31" s="298"/>
      <c r="AD31" s="79"/>
      <c r="AE31" s="79"/>
      <c r="AF31" s="79"/>
      <c r="AG31" s="79"/>
      <c r="AH31" s="79"/>
      <c r="AI31" s="79"/>
      <c r="AJ31" s="79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21"/>
      <c r="BF31" s="8"/>
    </row>
    <row r="32" spans="1:58" ht="12.75" customHeight="1">
      <c r="A32" s="8"/>
      <c r="B32" s="20"/>
      <c r="C32" s="50"/>
      <c r="D32" s="78"/>
      <c r="E32" s="78"/>
      <c r="F32" s="78"/>
      <c r="G32" s="78"/>
      <c r="H32" s="78"/>
      <c r="I32" s="78"/>
      <c r="J32" s="78"/>
      <c r="K32" s="81" t="s">
        <v>65</v>
      </c>
      <c r="L32" s="78"/>
      <c r="M32" s="78"/>
      <c r="N32" s="78"/>
      <c r="O32" s="78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8"/>
      <c r="AA32" s="78"/>
      <c r="AB32" s="76"/>
      <c r="AC32" s="79"/>
      <c r="AD32" s="79"/>
      <c r="AE32" s="79"/>
      <c r="AF32" s="79"/>
      <c r="AG32" s="79"/>
      <c r="AH32" s="79"/>
      <c r="AI32" s="79"/>
      <c r="AJ32" s="79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21"/>
      <c r="BF32" s="8"/>
    </row>
    <row r="33" spans="1:58" ht="12.75" customHeight="1">
      <c r="A33" s="8"/>
      <c r="B33" s="20"/>
      <c r="C33" s="50"/>
      <c r="D33" s="78"/>
      <c r="E33" s="78"/>
      <c r="F33" s="78"/>
      <c r="G33" s="78"/>
      <c r="H33" s="78"/>
      <c r="I33" s="78"/>
      <c r="J33" s="78"/>
      <c r="K33" s="81"/>
      <c r="L33" s="78"/>
      <c r="M33" s="78"/>
      <c r="N33" s="78"/>
      <c r="O33" s="78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8"/>
      <c r="AA33" s="78"/>
      <c r="AB33" s="76"/>
      <c r="AC33" s="79"/>
      <c r="AD33" s="79"/>
      <c r="AE33" s="79"/>
      <c r="AF33" s="79"/>
      <c r="AG33" s="79"/>
      <c r="AH33" s="79"/>
      <c r="AI33" s="79"/>
      <c r="AJ33" s="79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21"/>
      <c r="BF33" s="8"/>
    </row>
    <row r="34" spans="1:58" ht="16.5" customHeight="1">
      <c r="A34" s="8"/>
      <c r="B34" s="20"/>
      <c r="C34" s="87" t="s">
        <v>64</v>
      </c>
      <c r="D34" s="54" t="s">
        <v>219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8"/>
      <c r="AA34" s="78"/>
      <c r="AB34" s="76"/>
      <c r="AC34" s="79"/>
      <c r="AD34" s="79"/>
      <c r="AE34" s="79"/>
      <c r="AF34" s="79"/>
      <c r="AG34" s="79"/>
      <c r="AH34" s="79"/>
      <c r="AI34" s="79"/>
      <c r="AJ34" s="79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21"/>
      <c r="BF34" s="8"/>
    </row>
    <row r="35" spans="1:58" ht="3.75" customHeight="1">
      <c r="A35" s="8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6"/>
      <c r="BF35" s="8"/>
    </row>
    <row r="36" spans="2:57" s="75" customFormat="1" ht="12" customHeight="1">
      <c r="B36" s="387" t="s">
        <v>47</v>
      </c>
      <c r="C36" s="386"/>
      <c r="D36" s="386" t="s">
        <v>221</v>
      </c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  <c r="AV36" s="384"/>
      <c r="AW36" s="384"/>
      <c r="AX36" s="384"/>
      <c r="AY36" s="384"/>
      <c r="AZ36" s="384"/>
      <c r="BA36" s="384"/>
      <c r="BB36" s="384"/>
      <c r="BC36" s="384"/>
      <c r="BD36" s="384"/>
      <c r="BE36" s="385"/>
    </row>
    <row r="37" s="75" customFormat="1" ht="18" customHeight="1">
      <c r="B37" s="83" t="s">
        <v>47</v>
      </c>
    </row>
    <row r="38" spans="3:55" s="49" customFormat="1" ht="15.75" customHeight="1">
      <c r="C38" s="464" t="s">
        <v>66</v>
      </c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/>
      <c r="U38" s="464"/>
      <c r="V38" s="464"/>
      <c r="W38" s="464"/>
      <c r="X38" s="464"/>
      <c r="Y38" s="464"/>
      <c r="Z38" s="464"/>
      <c r="AA38" s="464"/>
      <c r="AB38" s="464"/>
      <c r="AC38" s="464"/>
      <c r="AD38" s="464"/>
      <c r="AE38" s="464"/>
      <c r="AF38" s="464"/>
      <c r="AG38" s="464"/>
      <c r="AH38" s="464"/>
      <c r="AI38" s="464"/>
      <c r="AJ38" s="464"/>
      <c r="AK38" s="464"/>
      <c r="AL38" s="464"/>
      <c r="AM38" s="464"/>
      <c r="AN38" s="464"/>
      <c r="AO38" s="464"/>
      <c r="AP38" s="464"/>
      <c r="AQ38" s="464"/>
      <c r="AR38" s="464"/>
      <c r="AS38" s="464"/>
      <c r="AT38" s="464"/>
      <c r="AU38" s="464"/>
      <c r="AV38" s="464"/>
      <c r="AW38" s="464"/>
      <c r="AX38" s="464"/>
      <c r="AY38" s="464"/>
      <c r="AZ38" s="464"/>
      <c r="BA38" s="464"/>
      <c r="BB38" s="464"/>
      <c r="BC38" s="464"/>
    </row>
    <row r="39" spans="36:37" s="75" customFormat="1" ht="11.25" customHeight="1" thickBot="1">
      <c r="AJ39" s="83"/>
      <c r="AK39" s="83"/>
    </row>
    <row r="40" spans="2:58" s="75" customFormat="1" ht="35.25" customHeight="1" thickTop="1">
      <c r="B40" s="457" t="s">
        <v>10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6"/>
      <c r="AL40" s="446"/>
      <c r="AM40" s="446"/>
      <c r="AN40" s="446"/>
      <c r="AO40" s="446"/>
      <c r="AP40" s="136"/>
      <c r="AQ40" s="136"/>
      <c r="AR40" s="136"/>
      <c r="AS40" s="445" t="s">
        <v>70</v>
      </c>
      <c r="AT40" s="446"/>
      <c r="AU40" s="446"/>
      <c r="AV40" s="446"/>
      <c r="AW40" s="446"/>
      <c r="AX40" s="446"/>
      <c r="AY40" s="446"/>
      <c r="AZ40" s="446"/>
      <c r="BA40" s="446"/>
      <c r="BB40" s="446"/>
      <c r="BC40" s="446"/>
      <c r="BD40" s="446"/>
      <c r="BE40" s="447"/>
      <c r="BF40" s="49"/>
    </row>
    <row r="41" spans="2:58" s="75" customFormat="1" ht="24" customHeight="1">
      <c r="B41" s="133" t="s">
        <v>18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448">
        <f>SUMIF(Despesas!$M$15:$M$115,+'RESUMO PP'!B41,Despesas!$L$15:$L$115)</f>
        <v>0</v>
      </c>
      <c r="AT41" s="449"/>
      <c r="AU41" s="449"/>
      <c r="AV41" s="449"/>
      <c r="AW41" s="449"/>
      <c r="AX41" s="449"/>
      <c r="AY41" s="449"/>
      <c r="AZ41" s="449"/>
      <c r="BA41" s="449"/>
      <c r="BB41" s="449"/>
      <c r="BC41" s="449"/>
      <c r="BD41" s="449"/>
      <c r="BE41" s="450"/>
      <c r="BF41" s="49"/>
    </row>
    <row r="42" spans="2:57" s="75" customFormat="1" ht="24" customHeight="1">
      <c r="B42" s="91" t="s">
        <v>19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451">
        <f>SUMIF(Despesas!$M$15:$M$115,+'RESUMO PP'!B42,Despesas!$L$15:$L$115)</f>
        <v>0</v>
      </c>
      <c r="AT42" s="452"/>
      <c r="AU42" s="452"/>
      <c r="AV42" s="452"/>
      <c r="AW42" s="452"/>
      <c r="AX42" s="452"/>
      <c r="AY42" s="452"/>
      <c r="AZ42" s="452"/>
      <c r="BA42" s="452"/>
      <c r="BB42" s="452"/>
      <c r="BC42" s="452"/>
      <c r="BD42" s="452"/>
      <c r="BE42" s="453"/>
    </row>
    <row r="43" spans="2:57" s="75" customFormat="1" ht="24" customHeight="1">
      <c r="B43" s="91" t="s">
        <v>13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451">
        <f>SUMIF(Despesas!$M$15:$M$115,+'RESUMO PP'!B43,Despesas!$L$15:$L$115)</f>
        <v>0</v>
      </c>
      <c r="AT43" s="452"/>
      <c r="AU43" s="452"/>
      <c r="AV43" s="452"/>
      <c r="AW43" s="452"/>
      <c r="AX43" s="452"/>
      <c r="AY43" s="452"/>
      <c r="AZ43" s="452"/>
      <c r="BA43" s="452"/>
      <c r="BB43" s="452"/>
      <c r="BC43" s="452"/>
      <c r="BD43" s="452"/>
      <c r="BE43" s="453"/>
    </row>
    <row r="44" spans="2:57" s="75" customFormat="1" ht="24" customHeight="1">
      <c r="B44" s="91" t="s">
        <v>67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451">
        <f>SUMIF(Despesas!$M$15:$M$115,+'RESUMO PP'!B44,Despesas!$L$15:$L$115)</f>
        <v>0</v>
      </c>
      <c r="AT44" s="452"/>
      <c r="AU44" s="452"/>
      <c r="AV44" s="452"/>
      <c r="AW44" s="452"/>
      <c r="AX44" s="452"/>
      <c r="AY44" s="452"/>
      <c r="AZ44" s="452"/>
      <c r="BA44" s="452"/>
      <c r="BB44" s="452"/>
      <c r="BC44" s="452"/>
      <c r="BD44" s="452"/>
      <c r="BE44" s="453"/>
    </row>
    <row r="45" spans="2:58" s="75" customFormat="1" ht="24" customHeight="1">
      <c r="B45" s="91" t="s">
        <v>68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451">
        <f>SUMIF(Despesas!$M$15:$M$115,+'RESUMO PP'!B45,Despesas!$L$15:$L$115)</f>
        <v>0</v>
      </c>
      <c r="AT45" s="452"/>
      <c r="AU45" s="452"/>
      <c r="AV45" s="452"/>
      <c r="AW45" s="452"/>
      <c r="AX45" s="452"/>
      <c r="AY45" s="452"/>
      <c r="AZ45" s="452"/>
      <c r="BA45" s="452"/>
      <c r="BB45" s="452"/>
      <c r="BC45" s="452"/>
      <c r="BD45" s="452"/>
      <c r="BE45" s="453"/>
      <c r="BF45" s="84"/>
    </row>
    <row r="46" spans="2:57" s="75" customFormat="1" ht="24" customHeight="1">
      <c r="B46" s="91" t="s">
        <v>20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451">
        <f>SUMIF(Despesas!$M$15:$M$115,+'RESUMO PP'!B46,Despesas!$L$15:$L$115)</f>
        <v>0</v>
      </c>
      <c r="AT46" s="452"/>
      <c r="AU46" s="452"/>
      <c r="AV46" s="452"/>
      <c r="AW46" s="452"/>
      <c r="AX46" s="452"/>
      <c r="AY46" s="452"/>
      <c r="AZ46" s="452"/>
      <c r="BA46" s="452"/>
      <c r="BB46" s="452"/>
      <c r="BC46" s="452"/>
      <c r="BD46" s="452"/>
      <c r="BE46" s="453"/>
    </row>
    <row r="47" spans="2:58" s="75" customFormat="1" ht="24" customHeight="1">
      <c r="B47" s="91" t="s">
        <v>21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451">
        <f>SUMIF(Despesas!$M$15:$M$115,+'RESUMO PP'!B47,Despesas!$L$15:$L$115)</f>
        <v>0</v>
      </c>
      <c r="AT47" s="452"/>
      <c r="AU47" s="452"/>
      <c r="AV47" s="452"/>
      <c r="AW47" s="452"/>
      <c r="AX47" s="452"/>
      <c r="AY47" s="452"/>
      <c r="AZ47" s="452"/>
      <c r="BA47" s="452"/>
      <c r="BB47" s="452"/>
      <c r="BC47" s="452"/>
      <c r="BD47" s="452"/>
      <c r="BE47" s="453"/>
      <c r="BF47" s="49"/>
    </row>
    <row r="48" spans="2:57" s="75" customFormat="1" ht="24" customHeight="1">
      <c r="B48" s="91" t="s">
        <v>15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451">
        <f>SUMIF(Despesas!$M$15:$M$115,+'RESUMO PP'!B48,Despesas!$L$15:$L$115)</f>
        <v>0</v>
      </c>
      <c r="AT48" s="452"/>
      <c r="AU48" s="452"/>
      <c r="AV48" s="452"/>
      <c r="AW48" s="452"/>
      <c r="AX48" s="452"/>
      <c r="AY48" s="452"/>
      <c r="AZ48" s="452"/>
      <c r="BA48" s="452"/>
      <c r="BB48" s="452"/>
      <c r="BC48" s="452"/>
      <c r="BD48" s="452"/>
      <c r="BE48" s="453"/>
    </row>
    <row r="49" spans="2:57" s="75" customFormat="1" ht="24" customHeight="1">
      <c r="B49" s="91" t="s">
        <v>17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451">
        <f>SUMIF(Despesas!$M$15:$M$115,+'RESUMO PP'!B49,Despesas!$L$15:$L$115)</f>
        <v>0</v>
      </c>
      <c r="AT49" s="452"/>
      <c r="AU49" s="452"/>
      <c r="AV49" s="452"/>
      <c r="AW49" s="452"/>
      <c r="AX49" s="452"/>
      <c r="AY49" s="452"/>
      <c r="AZ49" s="452"/>
      <c r="BA49" s="452"/>
      <c r="BB49" s="452"/>
      <c r="BC49" s="452"/>
      <c r="BD49" s="452"/>
      <c r="BE49" s="453"/>
    </row>
    <row r="50" spans="2:57" s="75" customFormat="1" ht="24" customHeight="1">
      <c r="B50" s="91" t="s">
        <v>24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3"/>
      <c r="AS50" s="451">
        <f>SUMIF(Despesas!$M$15:$M$115,+'RESUMO PP'!B50,Despesas!$L$15:$L$115)</f>
        <v>0</v>
      </c>
      <c r="AT50" s="452"/>
      <c r="AU50" s="452"/>
      <c r="AV50" s="452"/>
      <c r="AW50" s="452"/>
      <c r="AX50" s="452"/>
      <c r="AY50" s="452"/>
      <c r="AZ50" s="452"/>
      <c r="BA50" s="452"/>
      <c r="BB50" s="452"/>
      <c r="BC50" s="452"/>
      <c r="BD50" s="452"/>
      <c r="BE50" s="453"/>
    </row>
    <row r="51" spans="2:57" s="75" customFormat="1" ht="24" customHeight="1">
      <c r="B51" s="135" t="s">
        <v>16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454">
        <f>SUMIF(Despesas!$M$15:$M$115,+'RESUMO PP'!B51,Despesas!$L$15:$L$115)</f>
        <v>0</v>
      </c>
      <c r="AT51" s="455"/>
      <c r="AU51" s="455"/>
      <c r="AV51" s="455"/>
      <c r="AW51" s="455"/>
      <c r="AX51" s="455"/>
      <c r="AY51" s="455"/>
      <c r="AZ51" s="455"/>
      <c r="BA51" s="455"/>
      <c r="BB51" s="455"/>
      <c r="BC51" s="455"/>
      <c r="BD51" s="455"/>
      <c r="BE51" s="456"/>
    </row>
    <row r="52" spans="2:57" s="75" customFormat="1" ht="24" customHeight="1" thickBot="1">
      <c r="B52" s="94"/>
      <c r="C52" s="95"/>
      <c r="D52" s="96" t="s">
        <v>69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442">
        <f>+SUM(AS41:BE51)</f>
        <v>0</v>
      </c>
      <c r="AT52" s="443"/>
      <c r="AU52" s="443"/>
      <c r="AV52" s="443"/>
      <c r="AW52" s="443"/>
      <c r="AX52" s="443"/>
      <c r="AY52" s="443"/>
      <c r="AZ52" s="443"/>
      <c r="BA52" s="443"/>
      <c r="BB52" s="443"/>
      <c r="BC52" s="443"/>
      <c r="BD52" s="443"/>
      <c r="BE52" s="444"/>
    </row>
    <row r="53" spans="3:55" s="75" customFormat="1" ht="15.75" customHeight="1" thickTop="1">
      <c r="C53" s="467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  <c r="Q53" s="467"/>
      <c r="R53" s="467"/>
      <c r="S53" s="467"/>
      <c r="T53" s="467"/>
      <c r="U53" s="467"/>
      <c r="V53" s="467"/>
      <c r="W53" s="467"/>
      <c r="X53" s="467"/>
      <c r="Y53" s="467"/>
      <c r="Z53" s="467"/>
      <c r="AA53" s="467"/>
      <c r="AB53" s="467"/>
      <c r="AC53" s="467"/>
      <c r="AD53" s="467"/>
      <c r="AE53" s="467"/>
      <c r="AF53" s="467"/>
      <c r="AG53" s="467"/>
      <c r="AH53" s="467"/>
      <c r="AI53" s="467"/>
      <c r="AJ53" s="467"/>
      <c r="AK53" s="467"/>
      <c r="AL53" s="467"/>
      <c r="AM53" s="468"/>
      <c r="AN53" s="468"/>
      <c r="AO53" s="468"/>
      <c r="AP53" s="468"/>
      <c r="AQ53" s="468"/>
      <c r="AR53" s="468"/>
      <c r="AS53" s="468"/>
      <c r="AT53" s="468"/>
      <c r="AU53" s="468"/>
      <c r="AV53" s="468"/>
      <c r="AW53" s="468"/>
      <c r="AX53" s="468"/>
      <c r="AY53" s="468"/>
      <c r="AZ53" s="468"/>
      <c r="BA53" s="468"/>
      <c r="BB53" s="468"/>
      <c r="BC53" s="468"/>
    </row>
    <row r="54" ht="16.5" customHeight="1"/>
    <row r="55" ht="16.5" customHeight="1"/>
    <row r="56" ht="16.5" customHeight="1"/>
    <row r="57" spans="1:58" s="56" customFormat="1" ht="12.75" customHeight="1">
      <c r="A57" s="43"/>
      <c r="B57" s="44" t="s">
        <v>45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3"/>
      <c r="AX57" s="43"/>
      <c r="AY57" s="43"/>
      <c r="AZ57" s="43"/>
      <c r="BA57" s="43"/>
      <c r="BB57" s="43"/>
      <c r="BC57" s="55" t="s">
        <v>199</v>
      </c>
      <c r="BD57" s="43"/>
      <c r="BE57" s="43"/>
      <c r="BF57" s="57"/>
    </row>
    <row r="58" spans="2:57" ht="11.25" customHeight="1">
      <c r="B58" s="29" t="s">
        <v>44</v>
      </c>
      <c r="F58" s="428">
        <f>+'PEDIDO REEMBOLSO'!P21</f>
        <v>0</v>
      </c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  <c r="AF58" s="428"/>
      <c r="AG58" s="428"/>
      <c r="AH58" s="428"/>
      <c r="AI58" s="428"/>
      <c r="AJ58" s="428"/>
      <c r="AK58" s="428"/>
      <c r="AL58" s="428"/>
      <c r="AM58" s="428"/>
      <c r="AN58" s="428"/>
      <c r="AO58" s="428"/>
      <c r="AP58" s="428"/>
      <c r="AQ58" s="428"/>
      <c r="AR58" s="428"/>
      <c r="AS58" s="428"/>
      <c r="AT58" s="428"/>
      <c r="AU58" s="428"/>
      <c r="AV58" s="428"/>
      <c r="AW58" s="428"/>
      <c r="AX58" s="428"/>
      <c r="AY58" s="428"/>
      <c r="AZ58" s="428"/>
      <c r="BA58" s="428"/>
      <c r="BB58" s="428"/>
      <c r="BC58" s="428"/>
      <c r="BD58" s="428"/>
      <c r="BE58" s="428"/>
    </row>
    <row r="59" ht="3.75" customHeight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</sheetData>
  <sheetProtection password="E7FD" sheet="1" objects="1" selectLockedCells="1"/>
  <mergeCells count="35">
    <mergeCell ref="C2:Y2"/>
    <mergeCell ref="C4:Y4"/>
    <mergeCell ref="C5:Y5"/>
    <mergeCell ref="C7:Y7"/>
    <mergeCell ref="C23:BD27"/>
    <mergeCell ref="N19:BC19"/>
    <mergeCell ref="AP17:BD17"/>
    <mergeCell ref="C17:AO17"/>
    <mergeCell ref="F58:BE58"/>
    <mergeCell ref="C53:AL53"/>
    <mergeCell ref="AM53:BC53"/>
    <mergeCell ref="AS47:BE47"/>
    <mergeCell ref="AS49:BE49"/>
    <mergeCell ref="C13:Z14"/>
    <mergeCell ref="AA13:AI14"/>
    <mergeCell ref="W21:BD21"/>
    <mergeCell ref="G30:AC30"/>
    <mergeCell ref="AQ30:BD30"/>
    <mergeCell ref="B40:AO40"/>
    <mergeCell ref="E19:M19"/>
    <mergeCell ref="G21:P21"/>
    <mergeCell ref="C38:BC38"/>
    <mergeCell ref="AS46:BE46"/>
    <mergeCell ref="AS50:BE50"/>
    <mergeCell ref="C21:F21"/>
    <mergeCell ref="BI10:BV10"/>
    <mergeCell ref="AS52:BE52"/>
    <mergeCell ref="AS40:BE40"/>
    <mergeCell ref="AS41:BE41"/>
    <mergeCell ref="AS42:BE42"/>
    <mergeCell ref="AS43:BE43"/>
    <mergeCell ref="AS44:BE44"/>
    <mergeCell ref="AS45:BE45"/>
    <mergeCell ref="AS51:BE51"/>
    <mergeCell ref="AS48:BE48"/>
  </mergeCells>
  <dataValidations count="2">
    <dataValidation errorStyle="warning" type="whole" showInputMessage="1" showErrorMessage="1" error="Introduza apenas números!" sqref="P18 P20 P22 P28:P29 P31:P34">
      <formula1>0</formula1>
      <formula2>1000000000000000</formula2>
    </dataValidation>
    <dataValidation type="list" allowBlank="1" showInputMessage="1" showErrorMessage="1" sqref="B36">
      <formula1>$B$37:$B$38</formula1>
    </dataValidation>
  </dataValidations>
  <printOptions/>
  <pageMargins left="0.5905511811023623" right="0.3937007874015748" top="0.3937007874015748" bottom="0.3937007874015748" header="0" footer="0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24">
    <pageSetUpPr fitToPage="1"/>
  </sheetPr>
  <dimension ref="A1:BE60"/>
  <sheetViews>
    <sheetView showGridLines="0" zoomScalePageLayoutView="0" workbookViewId="0" topLeftCell="A1">
      <selection activeCell="F4" sqref="F4"/>
    </sheetView>
  </sheetViews>
  <sheetFormatPr defaultColWidth="0" defaultRowHeight="12.75" customHeight="1" zeroHeight="1"/>
  <cols>
    <col min="1" max="1" width="2.00390625" style="193" customWidth="1"/>
    <col min="2" max="2" width="2.140625" style="193" customWidth="1"/>
    <col min="3" max="4" width="1.7109375" style="193" customWidth="1"/>
    <col min="5" max="5" width="26.57421875" style="193" customWidth="1"/>
    <col min="6" max="9" width="12.421875" style="193" customWidth="1"/>
    <col min="10" max="10" width="6.00390625" style="193" customWidth="1"/>
    <col min="11" max="11" width="1.7109375" style="193" customWidth="1"/>
    <col min="12" max="12" width="1.7109375" style="193" hidden="1" customWidth="1"/>
    <col min="13" max="16384" width="0" style="193" hidden="1" customWidth="1"/>
  </cols>
  <sheetData>
    <row r="1" spans="1:11" s="190" customFormat="1" ht="18" customHeight="1">
      <c r="A1" s="483" t="str">
        <f>IF('PEDIDO REEMBOLSO'!C46="PSF","FINANCIAMENTO DO PROJETO","FINANCIAMENTO DO PROJETO ( preencher apenas na modalidade de Saldo Final )")</f>
        <v>FINANCIAMENTO DO PROJETO ( preencher apenas na modalidade de Saldo Final )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</row>
    <row r="2" spans="1:11" ht="9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5.75" customHeight="1">
      <c r="A3" s="191"/>
      <c r="B3" s="284"/>
      <c r="C3" s="285"/>
      <c r="D3" s="285"/>
      <c r="E3" s="286"/>
      <c r="F3" s="278" t="s">
        <v>201</v>
      </c>
      <c r="G3" s="278" t="s">
        <v>202</v>
      </c>
      <c r="H3" s="279" t="s">
        <v>203</v>
      </c>
      <c r="I3" s="489" t="str">
        <f>"   81-9-259/"&amp;'PEDIDO REEMBOLSO'!P17</f>
        <v>   81-9-259/</v>
      </c>
      <c r="J3" s="490"/>
      <c r="K3" s="192"/>
    </row>
    <row r="4" spans="1:27" ht="17.25" customHeight="1" thickBot="1">
      <c r="A4" s="191"/>
      <c r="B4" s="484" t="s">
        <v>172</v>
      </c>
      <c r="C4" s="485"/>
      <c r="D4" s="485"/>
      <c r="E4" s="486"/>
      <c r="F4" s="280"/>
      <c r="G4" s="281">
        <f>IF(F4="","",F4+1)</f>
      </c>
      <c r="H4" s="282">
        <f>IF(F4="","",F4+2)</f>
      </c>
      <c r="I4" s="281" t="s">
        <v>8</v>
      </c>
      <c r="J4" s="283" t="s">
        <v>173</v>
      </c>
      <c r="K4" s="191"/>
      <c r="L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</row>
    <row r="5" spans="1:27" s="203" customFormat="1" ht="17.25" customHeight="1">
      <c r="A5" s="195"/>
      <c r="B5" s="256"/>
      <c r="C5" s="257" t="s">
        <v>174</v>
      </c>
      <c r="D5" s="257"/>
      <c r="E5" s="258"/>
      <c r="F5" s="259">
        <f>F6+F7</f>
        <v>0</v>
      </c>
      <c r="G5" s="260">
        <f>G6+G7</f>
        <v>0</v>
      </c>
      <c r="H5" s="261">
        <f>H6+H7</f>
        <v>0</v>
      </c>
      <c r="I5" s="262">
        <f aca="true" t="shared" si="0" ref="I5:I19">+SUM(F5:H5)</f>
        <v>0</v>
      </c>
      <c r="J5" s="263">
        <f aca="true" t="shared" si="1" ref="J5:J17">IF(SUM(F5:H5)=0,"",SUM(F5:H5)/(SUM(F$18:H$18)))</f>
      </c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</row>
    <row r="6" spans="1:27" s="203" customFormat="1" ht="17.25" customHeight="1">
      <c r="A6" s="195"/>
      <c r="B6" s="204"/>
      <c r="C6" s="205"/>
      <c r="D6" s="205" t="s">
        <v>175</v>
      </c>
      <c r="E6" s="206"/>
      <c r="F6" s="207"/>
      <c r="G6" s="208"/>
      <c r="H6" s="209"/>
      <c r="I6" s="210">
        <f t="shared" si="0"/>
        <v>0</v>
      </c>
      <c r="J6" s="211">
        <f t="shared" si="1"/>
      </c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</row>
    <row r="7" spans="1:27" s="203" customFormat="1" ht="17.25" customHeight="1">
      <c r="A7" s="195"/>
      <c r="B7" s="204"/>
      <c r="C7" s="205"/>
      <c r="D7" s="205" t="s">
        <v>176</v>
      </c>
      <c r="E7" s="206"/>
      <c r="F7" s="207"/>
      <c r="G7" s="208"/>
      <c r="H7" s="209"/>
      <c r="I7" s="210">
        <f t="shared" si="0"/>
        <v>0</v>
      </c>
      <c r="J7" s="211">
        <f t="shared" si="1"/>
      </c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</row>
    <row r="8" spans="1:27" s="203" customFormat="1" ht="17.25" customHeight="1">
      <c r="A8" s="195"/>
      <c r="B8" s="204"/>
      <c r="C8" s="205" t="s">
        <v>177</v>
      </c>
      <c r="D8" s="205"/>
      <c r="E8" s="206"/>
      <c r="F8" s="212"/>
      <c r="G8" s="208"/>
      <c r="H8" s="209"/>
      <c r="I8" s="210">
        <f t="shared" si="0"/>
        <v>0</v>
      </c>
      <c r="J8" s="211">
        <f t="shared" si="1"/>
      </c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</row>
    <row r="9" spans="1:27" s="203" customFormat="1" ht="17.25" customHeight="1">
      <c r="A9" s="195"/>
      <c r="B9" s="204"/>
      <c r="C9" s="205" t="s">
        <v>178</v>
      </c>
      <c r="D9" s="205"/>
      <c r="E9" s="206"/>
      <c r="F9" s="212"/>
      <c r="G9" s="208"/>
      <c r="H9" s="209"/>
      <c r="I9" s="210">
        <f t="shared" si="0"/>
        <v>0</v>
      </c>
      <c r="J9" s="211">
        <f t="shared" si="1"/>
      </c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</row>
    <row r="10" spans="1:27" s="203" customFormat="1" ht="17.25" customHeight="1">
      <c r="A10" s="195"/>
      <c r="B10" s="196"/>
      <c r="C10" s="197" t="s">
        <v>179</v>
      </c>
      <c r="D10" s="197"/>
      <c r="E10" s="198"/>
      <c r="F10" s="213">
        <f>F11+F12+F13+F14+F15+F16+F17</f>
        <v>0</v>
      </c>
      <c r="G10" s="199">
        <f>G11+G12+G13+G14+G15+G16+G17</f>
        <v>0</v>
      </c>
      <c r="H10" s="200">
        <f>H11+H12+H13+H14+H15+H16+H17</f>
        <v>0</v>
      </c>
      <c r="I10" s="201">
        <f t="shared" si="0"/>
        <v>0</v>
      </c>
      <c r="J10" s="202">
        <f t="shared" si="1"/>
      </c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</row>
    <row r="11" spans="1:27" s="203" customFormat="1" ht="17.25" customHeight="1">
      <c r="A11" s="195"/>
      <c r="B11" s="204"/>
      <c r="C11" s="205"/>
      <c r="D11" s="205" t="s">
        <v>180</v>
      </c>
      <c r="E11" s="206"/>
      <c r="F11" s="207"/>
      <c r="G11" s="208"/>
      <c r="H11" s="209"/>
      <c r="I11" s="210">
        <f t="shared" si="0"/>
        <v>0</v>
      </c>
      <c r="J11" s="211">
        <f t="shared" si="1"/>
      </c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</row>
    <row r="12" spans="1:27" s="203" customFormat="1" ht="17.25" customHeight="1">
      <c r="A12" s="195"/>
      <c r="B12" s="204"/>
      <c r="C12" s="205"/>
      <c r="D12" s="205" t="s">
        <v>181</v>
      </c>
      <c r="E12" s="206"/>
      <c r="F12" s="207"/>
      <c r="G12" s="208"/>
      <c r="H12" s="209"/>
      <c r="I12" s="210">
        <f t="shared" si="0"/>
        <v>0</v>
      </c>
      <c r="J12" s="211">
        <f t="shared" si="1"/>
      </c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</row>
    <row r="13" spans="1:27" s="203" customFormat="1" ht="17.25" customHeight="1">
      <c r="A13" s="195"/>
      <c r="B13" s="204"/>
      <c r="C13" s="205"/>
      <c r="D13" s="205" t="s">
        <v>182</v>
      </c>
      <c r="E13" s="206"/>
      <c r="F13" s="207"/>
      <c r="G13" s="208"/>
      <c r="H13" s="209"/>
      <c r="I13" s="210">
        <f t="shared" si="0"/>
        <v>0</v>
      </c>
      <c r="J13" s="211">
        <f t="shared" si="1"/>
      </c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</row>
    <row r="14" spans="1:27" s="203" customFormat="1" ht="17.25" customHeight="1">
      <c r="A14" s="195"/>
      <c r="B14" s="204"/>
      <c r="C14" s="205"/>
      <c r="D14" s="205" t="s">
        <v>183</v>
      </c>
      <c r="E14" s="206"/>
      <c r="F14" s="207"/>
      <c r="G14" s="208"/>
      <c r="H14" s="209"/>
      <c r="I14" s="210">
        <f t="shared" si="0"/>
        <v>0</v>
      </c>
      <c r="J14" s="211">
        <f t="shared" si="1"/>
      </c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</row>
    <row r="15" spans="1:27" s="203" customFormat="1" ht="17.25" customHeight="1">
      <c r="A15" s="195"/>
      <c r="B15" s="204"/>
      <c r="C15" s="205"/>
      <c r="D15" s="205" t="s">
        <v>184</v>
      </c>
      <c r="E15" s="206"/>
      <c r="F15" s="207"/>
      <c r="G15" s="208"/>
      <c r="H15" s="209"/>
      <c r="I15" s="210">
        <f t="shared" si="0"/>
        <v>0</v>
      </c>
      <c r="J15" s="211">
        <f t="shared" si="1"/>
      </c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</row>
    <row r="16" spans="1:27" s="203" customFormat="1" ht="17.25" customHeight="1">
      <c r="A16" s="195"/>
      <c r="B16" s="204"/>
      <c r="C16" s="205"/>
      <c r="D16" s="205" t="s">
        <v>185</v>
      </c>
      <c r="E16" s="206"/>
      <c r="F16" s="207"/>
      <c r="G16" s="208"/>
      <c r="H16" s="209"/>
      <c r="I16" s="210">
        <f t="shared" si="0"/>
        <v>0</v>
      </c>
      <c r="J16" s="211">
        <f t="shared" si="1"/>
      </c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</row>
    <row r="17" spans="1:27" s="203" customFormat="1" ht="17.25" customHeight="1">
      <c r="A17" s="195"/>
      <c r="B17" s="204"/>
      <c r="C17" s="205"/>
      <c r="D17" s="205" t="s">
        <v>186</v>
      </c>
      <c r="E17" s="206"/>
      <c r="F17" s="207"/>
      <c r="G17" s="208"/>
      <c r="H17" s="209"/>
      <c r="I17" s="210">
        <f t="shared" si="0"/>
        <v>0</v>
      </c>
      <c r="J17" s="211">
        <f t="shared" si="1"/>
      </c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</row>
    <row r="18" spans="1:27" s="203" customFormat="1" ht="17.25" customHeight="1" thickBot="1">
      <c r="A18" s="195"/>
      <c r="B18" s="265"/>
      <c r="C18" s="266" t="s">
        <v>187</v>
      </c>
      <c r="D18" s="266"/>
      <c r="E18" s="267"/>
      <c r="F18" s="268">
        <f>F5+F8+F9+F10</f>
        <v>0</v>
      </c>
      <c r="G18" s="269">
        <f>G5+G8+G9+G10</f>
        <v>0</v>
      </c>
      <c r="H18" s="270">
        <f>H5+H8+H9+H10</f>
        <v>0</v>
      </c>
      <c r="I18" s="271">
        <f t="shared" si="0"/>
        <v>0</v>
      </c>
      <c r="J18" s="272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</row>
    <row r="19" spans="1:27" s="203" customFormat="1" ht="17.25" customHeight="1">
      <c r="A19" s="195"/>
      <c r="B19" s="256"/>
      <c r="C19" s="257" t="s">
        <v>188</v>
      </c>
      <c r="D19" s="257"/>
      <c r="E19" s="258"/>
      <c r="F19" s="273"/>
      <c r="G19" s="274"/>
      <c r="H19" s="275"/>
      <c r="I19" s="262">
        <f t="shared" si="0"/>
        <v>0</v>
      </c>
      <c r="J19" s="264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</row>
    <row r="20" spans="1:27" s="203" customFormat="1" ht="15.75" customHeight="1">
      <c r="A20" s="195"/>
      <c r="B20" s="195"/>
      <c r="C20" s="195"/>
      <c r="D20" s="195"/>
      <c r="E20" s="214" t="s">
        <v>189</v>
      </c>
      <c r="F20" s="214"/>
      <c r="G20" s="214"/>
      <c r="H20" s="214"/>
      <c r="I20" s="214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</row>
    <row r="21" spans="1:27" s="218" customFormat="1" ht="12.75" customHeight="1">
      <c r="A21" s="215"/>
      <c r="B21" s="216" t="s">
        <v>190</v>
      </c>
      <c r="C21" s="217"/>
      <c r="D21" s="217"/>
      <c r="E21" s="217"/>
      <c r="F21" s="217"/>
      <c r="G21" s="217"/>
      <c r="H21" s="217"/>
      <c r="I21" s="217"/>
      <c r="J21" s="217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</row>
    <row r="22" spans="1:27" s="218" customFormat="1" ht="54.75" customHeight="1">
      <c r="A22" s="215"/>
      <c r="B22" s="487" t="s">
        <v>191</v>
      </c>
      <c r="C22" s="487"/>
      <c r="D22" s="487"/>
      <c r="E22" s="487"/>
      <c r="F22" s="487"/>
      <c r="G22" s="487"/>
      <c r="H22" s="487"/>
      <c r="I22" s="487"/>
      <c r="J22" s="487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</row>
    <row r="23" spans="1:27" s="218" customFormat="1" ht="12.75" customHeight="1">
      <c r="A23" s="215"/>
      <c r="B23" s="216" t="s">
        <v>192</v>
      </c>
      <c r="C23" s="217"/>
      <c r="D23" s="217"/>
      <c r="E23" s="217"/>
      <c r="F23" s="217"/>
      <c r="G23" s="217"/>
      <c r="H23" s="217"/>
      <c r="I23" s="217"/>
      <c r="J23" s="217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</row>
    <row r="24" spans="1:27" s="218" customFormat="1" ht="8.25" customHeight="1">
      <c r="A24" s="215"/>
      <c r="B24" s="219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</row>
    <row r="25" spans="1:27" s="218" customFormat="1" ht="1.5" customHeight="1">
      <c r="A25" s="215"/>
      <c r="B25" s="220"/>
      <c r="C25" s="221"/>
      <c r="D25" s="221"/>
      <c r="E25" s="221"/>
      <c r="F25" s="221"/>
      <c r="G25" s="221"/>
      <c r="H25" s="221"/>
      <c r="I25" s="221"/>
      <c r="J25" s="222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</row>
    <row r="26" spans="1:27" s="203" customFormat="1" ht="12.75" customHeight="1">
      <c r="A26" s="195"/>
      <c r="B26" s="223" t="s">
        <v>193</v>
      </c>
      <c r="C26" s="224"/>
      <c r="D26" s="224"/>
      <c r="E26" s="224"/>
      <c r="F26" s="224"/>
      <c r="G26" s="224"/>
      <c r="H26" s="225" t="s">
        <v>194</v>
      </c>
      <c r="I26" s="226">
        <f>0.25*I19</f>
        <v>0</v>
      </c>
      <c r="J26" s="227" t="s">
        <v>195</v>
      </c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</row>
    <row r="27" spans="1:27" s="235" customFormat="1" ht="1.5" customHeight="1">
      <c r="A27" s="228"/>
      <c r="B27" s="229"/>
      <c r="C27" s="230"/>
      <c r="D27" s="230"/>
      <c r="E27" s="231"/>
      <c r="F27" s="232"/>
      <c r="G27" s="233"/>
      <c r="H27" s="233"/>
      <c r="I27" s="232"/>
      <c r="J27" s="234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</row>
    <row r="28" spans="1:27" s="218" customFormat="1" ht="13.5" customHeight="1">
      <c r="A28" s="215"/>
      <c r="B28" s="219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</row>
    <row r="29" spans="1:14" ht="4.5" customHeight="1">
      <c r="A29" s="236"/>
      <c r="B29" s="237"/>
      <c r="C29" s="238"/>
      <c r="D29" s="238"/>
      <c r="E29" s="238"/>
      <c r="F29" s="238"/>
      <c r="G29" s="238"/>
      <c r="H29" s="238"/>
      <c r="I29" s="238"/>
      <c r="J29" s="239"/>
      <c r="K29" s="215"/>
      <c r="L29" s="236"/>
      <c r="M29" s="236"/>
      <c r="N29" s="236"/>
    </row>
    <row r="30" spans="1:17" ht="10.5" customHeight="1">
      <c r="A30" s="236"/>
      <c r="B30" s="240"/>
      <c r="C30" s="241" t="s">
        <v>196</v>
      </c>
      <c r="D30" s="241"/>
      <c r="E30" s="242"/>
      <c r="F30" s="242"/>
      <c r="G30" s="242"/>
      <c r="H30" s="242"/>
      <c r="I30" s="242"/>
      <c r="J30" s="243"/>
      <c r="K30" s="215"/>
      <c r="L30" s="236"/>
      <c r="M30" s="236"/>
      <c r="N30" s="236"/>
      <c r="Q30" s="244"/>
    </row>
    <row r="31" spans="1:14" ht="11.25" customHeight="1">
      <c r="A31" s="236"/>
      <c r="B31" s="240"/>
      <c r="C31" s="245"/>
      <c r="D31" s="246"/>
      <c r="E31" s="246"/>
      <c r="F31" s="246"/>
      <c r="G31" s="246"/>
      <c r="H31" s="246"/>
      <c r="I31" s="246"/>
      <c r="J31" s="247"/>
      <c r="K31" s="215"/>
      <c r="L31" s="236"/>
      <c r="M31" s="236"/>
      <c r="N31" s="236"/>
    </row>
    <row r="32" spans="1:14" ht="11.25" customHeight="1">
      <c r="A32" s="236"/>
      <c r="B32" s="240"/>
      <c r="C32" s="245"/>
      <c r="D32" s="246"/>
      <c r="E32" s="246"/>
      <c r="F32" s="246"/>
      <c r="G32" s="246"/>
      <c r="H32" s="246"/>
      <c r="I32" s="246"/>
      <c r="J32" s="247"/>
      <c r="K32" s="215"/>
      <c r="L32" s="236"/>
      <c r="M32" s="236"/>
      <c r="N32" s="236"/>
    </row>
    <row r="33" spans="1:14" ht="11.25" customHeight="1">
      <c r="A33" s="236"/>
      <c r="B33" s="240"/>
      <c r="C33" s="245"/>
      <c r="D33" s="246"/>
      <c r="E33" s="246"/>
      <c r="F33" s="246"/>
      <c r="G33" s="246"/>
      <c r="H33" s="246"/>
      <c r="I33" s="246"/>
      <c r="J33" s="247"/>
      <c r="K33" s="215"/>
      <c r="L33" s="236"/>
      <c r="M33" s="236"/>
      <c r="N33" s="236"/>
    </row>
    <row r="34" spans="1:14" ht="11.25" customHeight="1">
      <c r="A34" s="236"/>
      <c r="B34" s="248"/>
      <c r="C34" s="249"/>
      <c r="D34" s="250"/>
      <c r="E34" s="250"/>
      <c r="F34" s="250"/>
      <c r="G34" s="250"/>
      <c r="H34" s="250"/>
      <c r="I34" s="250"/>
      <c r="J34" s="251"/>
      <c r="K34" s="215"/>
      <c r="L34" s="236"/>
      <c r="M34" s="236"/>
      <c r="N34" s="236"/>
    </row>
    <row r="35" spans="1:14" ht="11.25" customHeight="1">
      <c r="A35" s="236"/>
      <c r="B35" s="245"/>
      <c r="C35" s="245"/>
      <c r="D35" s="246"/>
      <c r="E35" s="246"/>
      <c r="F35" s="246"/>
      <c r="G35" s="246"/>
      <c r="H35" s="246"/>
      <c r="I35" s="246"/>
      <c r="J35" s="246"/>
      <c r="K35" s="215"/>
      <c r="L35" s="236"/>
      <c r="M35" s="236"/>
      <c r="N35" s="236"/>
    </row>
    <row r="36" spans="1:14" ht="4.5" customHeight="1">
      <c r="A36" s="236"/>
      <c r="B36" s="237"/>
      <c r="C36" s="238"/>
      <c r="D36" s="238"/>
      <c r="E36" s="238"/>
      <c r="F36" s="238"/>
      <c r="G36" s="238"/>
      <c r="H36" s="238"/>
      <c r="I36" s="238"/>
      <c r="J36" s="239"/>
      <c r="K36" s="215"/>
      <c r="L36" s="236"/>
      <c r="M36" s="236"/>
      <c r="N36" s="236"/>
    </row>
    <row r="37" spans="1:17" ht="10.5" customHeight="1">
      <c r="A37" s="236"/>
      <c r="B37" s="240"/>
      <c r="C37" s="241" t="s">
        <v>197</v>
      </c>
      <c r="D37" s="241"/>
      <c r="E37" s="242"/>
      <c r="F37" s="242"/>
      <c r="G37" s="242"/>
      <c r="H37" s="242"/>
      <c r="I37" s="242"/>
      <c r="J37" s="243"/>
      <c r="K37" s="215"/>
      <c r="L37" s="236"/>
      <c r="M37" s="236"/>
      <c r="N37" s="236"/>
      <c r="Q37" s="244"/>
    </row>
    <row r="38" spans="1:14" ht="11.25" customHeight="1">
      <c r="A38" s="236"/>
      <c r="B38" s="240"/>
      <c r="C38" s="245"/>
      <c r="D38" s="246"/>
      <c r="E38" s="246"/>
      <c r="F38" s="246"/>
      <c r="G38" s="246"/>
      <c r="H38" s="246"/>
      <c r="I38" s="246"/>
      <c r="J38" s="247"/>
      <c r="K38" s="215"/>
      <c r="L38" s="236"/>
      <c r="M38" s="236"/>
      <c r="N38" s="236"/>
    </row>
    <row r="39" spans="1:14" ht="11.25" customHeight="1">
      <c r="A39" s="236"/>
      <c r="B39" s="240"/>
      <c r="C39" s="245"/>
      <c r="D39" s="246"/>
      <c r="E39" s="246"/>
      <c r="F39" s="246"/>
      <c r="G39" s="246"/>
      <c r="H39" s="246"/>
      <c r="I39" s="246"/>
      <c r="J39" s="247"/>
      <c r="K39" s="215"/>
      <c r="L39" s="236"/>
      <c r="M39" s="236"/>
      <c r="N39" s="236"/>
    </row>
    <row r="40" spans="1:14" ht="11.25" customHeight="1">
      <c r="A40" s="236"/>
      <c r="B40" s="240"/>
      <c r="C40" s="245"/>
      <c r="D40" s="246"/>
      <c r="E40" s="246"/>
      <c r="F40" s="246"/>
      <c r="G40" s="246"/>
      <c r="H40" s="246"/>
      <c r="I40" s="246"/>
      <c r="J40" s="247"/>
      <c r="K40" s="215"/>
      <c r="L40" s="236"/>
      <c r="M40" s="236"/>
      <c r="N40" s="236"/>
    </row>
    <row r="41" spans="1:14" ht="11.25" customHeight="1">
      <c r="A41" s="236"/>
      <c r="B41" s="240"/>
      <c r="C41" s="245"/>
      <c r="D41" s="246"/>
      <c r="E41" s="246"/>
      <c r="F41" s="246"/>
      <c r="G41" s="246"/>
      <c r="H41" s="246"/>
      <c r="I41" s="246"/>
      <c r="J41" s="247"/>
      <c r="K41" s="215"/>
      <c r="L41" s="236"/>
      <c r="M41" s="236"/>
      <c r="N41" s="236"/>
    </row>
    <row r="42" spans="1:14" ht="11.25" customHeight="1">
      <c r="A42" s="236"/>
      <c r="B42" s="240"/>
      <c r="C42" s="245"/>
      <c r="D42" s="246"/>
      <c r="E42" s="246"/>
      <c r="F42" s="246"/>
      <c r="G42" s="246"/>
      <c r="H42" s="246"/>
      <c r="I42" s="246"/>
      <c r="J42" s="247"/>
      <c r="K42" s="215"/>
      <c r="L42" s="236"/>
      <c r="M42" s="236"/>
      <c r="N42" s="236"/>
    </row>
    <row r="43" spans="1:14" ht="11.25" customHeight="1">
      <c r="A43" s="236"/>
      <c r="B43" s="240"/>
      <c r="C43" s="245"/>
      <c r="D43" s="246"/>
      <c r="E43" s="246"/>
      <c r="F43" s="246"/>
      <c r="G43" s="246"/>
      <c r="H43" s="246"/>
      <c r="I43" s="246"/>
      <c r="J43" s="247"/>
      <c r="K43" s="215"/>
      <c r="L43" s="236"/>
      <c r="M43" s="236"/>
      <c r="N43" s="236"/>
    </row>
    <row r="44" spans="1:14" ht="11.25" customHeight="1">
      <c r="A44" s="236"/>
      <c r="B44" s="240"/>
      <c r="C44" s="245"/>
      <c r="D44" s="246"/>
      <c r="E44" s="246"/>
      <c r="F44" s="246"/>
      <c r="G44" s="246"/>
      <c r="H44" s="246"/>
      <c r="I44" s="246"/>
      <c r="J44" s="247"/>
      <c r="K44" s="215"/>
      <c r="L44" s="236"/>
      <c r="M44" s="236"/>
      <c r="N44" s="236"/>
    </row>
    <row r="45" spans="1:14" ht="11.25" customHeight="1">
      <c r="A45" s="236"/>
      <c r="B45" s="240"/>
      <c r="C45" s="245"/>
      <c r="D45" s="246"/>
      <c r="E45" s="246"/>
      <c r="F45" s="246"/>
      <c r="G45" s="246"/>
      <c r="H45" s="246"/>
      <c r="I45" s="246"/>
      <c r="J45" s="247"/>
      <c r="K45" s="215"/>
      <c r="L45" s="236"/>
      <c r="M45" s="236"/>
      <c r="N45" s="236"/>
    </row>
    <row r="46" spans="1:14" ht="11.25" customHeight="1">
      <c r="A46" s="236"/>
      <c r="B46" s="240"/>
      <c r="C46" s="245"/>
      <c r="D46" s="246"/>
      <c r="E46" s="246"/>
      <c r="F46" s="246"/>
      <c r="G46" s="246"/>
      <c r="H46" s="246"/>
      <c r="I46" s="246"/>
      <c r="J46" s="247"/>
      <c r="K46" s="215"/>
      <c r="L46" s="236"/>
      <c r="M46" s="236"/>
      <c r="N46" s="236"/>
    </row>
    <row r="47" spans="1:14" ht="11.25" customHeight="1">
      <c r="A47" s="236"/>
      <c r="B47" s="240"/>
      <c r="C47" s="245"/>
      <c r="D47" s="246"/>
      <c r="E47" s="246"/>
      <c r="F47" s="246"/>
      <c r="G47" s="246"/>
      <c r="H47" s="246"/>
      <c r="I47" s="246"/>
      <c r="J47" s="247"/>
      <c r="K47" s="215"/>
      <c r="L47" s="236"/>
      <c r="M47" s="236"/>
      <c r="N47" s="236"/>
    </row>
    <row r="48" spans="1:14" ht="11.25" customHeight="1">
      <c r="A48" s="236"/>
      <c r="B48" s="240"/>
      <c r="C48" s="245"/>
      <c r="D48" s="246"/>
      <c r="E48" s="246"/>
      <c r="F48" s="246"/>
      <c r="G48" s="246"/>
      <c r="H48" s="246"/>
      <c r="I48" s="246"/>
      <c r="J48" s="247"/>
      <c r="K48" s="215"/>
      <c r="L48" s="236"/>
      <c r="M48" s="236"/>
      <c r="N48" s="236"/>
    </row>
    <row r="49" spans="1:14" ht="11.25" customHeight="1">
      <c r="A49" s="236"/>
      <c r="B49" s="240"/>
      <c r="C49" s="245"/>
      <c r="D49" s="246"/>
      <c r="E49" s="246"/>
      <c r="F49" s="246"/>
      <c r="G49" s="246"/>
      <c r="H49" s="246"/>
      <c r="I49" s="246"/>
      <c r="J49" s="247"/>
      <c r="K49" s="215"/>
      <c r="L49" s="236"/>
      <c r="M49" s="236"/>
      <c r="N49" s="236"/>
    </row>
    <row r="50" spans="1:14" ht="11.25" customHeight="1">
      <c r="A50" s="236"/>
      <c r="B50" s="240"/>
      <c r="C50" s="245"/>
      <c r="D50" s="246"/>
      <c r="E50" s="246"/>
      <c r="F50" s="246"/>
      <c r="G50" s="246"/>
      <c r="H50" s="246"/>
      <c r="I50" s="246"/>
      <c r="J50" s="247"/>
      <c r="K50" s="215"/>
      <c r="L50" s="236"/>
      <c r="M50" s="236"/>
      <c r="N50" s="236"/>
    </row>
    <row r="51" spans="1:14" ht="11.25" customHeight="1">
      <c r="A51" s="236"/>
      <c r="B51" s="240"/>
      <c r="C51" s="245"/>
      <c r="D51" s="246"/>
      <c r="E51" s="246"/>
      <c r="F51" s="246"/>
      <c r="G51" s="246"/>
      <c r="H51" s="246"/>
      <c r="I51" s="246"/>
      <c r="J51" s="247"/>
      <c r="K51" s="215"/>
      <c r="L51" s="236"/>
      <c r="M51" s="236"/>
      <c r="N51" s="236"/>
    </row>
    <row r="52" spans="1:14" ht="11.25" customHeight="1">
      <c r="A52" s="236"/>
      <c r="B52" s="240"/>
      <c r="C52" s="245"/>
      <c r="D52" s="246"/>
      <c r="E52" s="246"/>
      <c r="F52" s="246"/>
      <c r="G52" s="246"/>
      <c r="H52" s="246"/>
      <c r="I52" s="246"/>
      <c r="J52" s="247"/>
      <c r="K52" s="215"/>
      <c r="L52" s="236"/>
      <c r="M52" s="236"/>
      <c r="N52" s="236"/>
    </row>
    <row r="53" spans="1:14" ht="11.25" customHeight="1">
      <c r="A53" s="236"/>
      <c r="B53" s="240"/>
      <c r="C53" s="245"/>
      <c r="D53" s="246"/>
      <c r="E53" s="246"/>
      <c r="F53" s="246"/>
      <c r="G53" s="246"/>
      <c r="H53" s="246"/>
      <c r="I53" s="246"/>
      <c r="J53" s="247"/>
      <c r="K53" s="215"/>
      <c r="L53" s="236"/>
      <c r="M53" s="236"/>
      <c r="N53" s="236"/>
    </row>
    <row r="54" spans="1:14" ht="11.25" customHeight="1">
      <c r="A54" s="236"/>
      <c r="B54" s="248"/>
      <c r="C54" s="249"/>
      <c r="D54" s="250"/>
      <c r="E54" s="250"/>
      <c r="F54" s="250"/>
      <c r="G54" s="250"/>
      <c r="H54" s="250"/>
      <c r="I54" s="250"/>
      <c r="J54" s="251"/>
      <c r="K54" s="215"/>
      <c r="L54" s="236"/>
      <c r="M54" s="236"/>
      <c r="N54" s="236"/>
    </row>
    <row r="55" spans="1:14" ht="11.25" customHeight="1">
      <c r="A55" s="236"/>
      <c r="B55" s="245"/>
      <c r="C55" s="245"/>
      <c r="D55" s="246"/>
      <c r="E55" s="246"/>
      <c r="F55" s="246"/>
      <c r="G55" s="246"/>
      <c r="H55" s="246"/>
      <c r="I55" s="246"/>
      <c r="J55" s="246"/>
      <c r="K55" s="215"/>
      <c r="L55" s="236"/>
      <c r="M55" s="236"/>
      <c r="N55" s="236"/>
    </row>
    <row r="56" spans="1:14" s="194" customFormat="1" ht="11.25" customHeight="1">
      <c r="A56" s="236"/>
      <c r="B56" s="245"/>
      <c r="C56" s="245"/>
      <c r="D56" s="245"/>
      <c r="E56" s="245"/>
      <c r="F56" s="245"/>
      <c r="G56" s="245"/>
      <c r="H56" s="245"/>
      <c r="I56" s="245"/>
      <c r="J56" s="245"/>
      <c r="K56" s="215"/>
      <c r="L56" s="252"/>
      <c r="M56" s="252"/>
      <c r="N56" s="252"/>
    </row>
    <row r="57" spans="1:14" s="194" customFormat="1" ht="11.25" customHeight="1">
      <c r="A57" s="236"/>
      <c r="B57" s="245"/>
      <c r="C57" s="245"/>
      <c r="D57" s="245"/>
      <c r="E57" s="245"/>
      <c r="F57" s="245"/>
      <c r="G57" s="245"/>
      <c r="H57" s="245"/>
      <c r="I57" s="245"/>
      <c r="J57" s="245"/>
      <c r="K57" s="215"/>
      <c r="L57" s="252"/>
      <c r="M57" s="252"/>
      <c r="N57" s="252"/>
    </row>
    <row r="58" spans="1:14" ht="11.25" customHeight="1">
      <c r="A58" s="236"/>
      <c r="B58" s="252"/>
      <c r="C58" s="252"/>
      <c r="D58" s="252"/>
      <c r="E58" s="252"/>
      <c r="F58" s="252"/>
      <c r="G58" s="252"/>
      <c r="H58" s="252"/>
      <c r="I58" s="252"/>
      <c r="J58" s="252"/>
      <c r="K58" s="215"/>
      <c r="L58" s="236"/>
      <c r="M58" s="236"/>
      <c r="N58" s="236"/>
    </row>
    <row r="59" spans="1:57" s="253" customFormat="1" ht="15" customHeight="1">
      <c r="A59" s="43"/>
      <c r="B59" s="44" t="s">
        <v>45</v>
      </c>
      <c r="C59" s="43"/>
      <c r="D59" s="43"/>
      <c r="E59" s="43"/>
      <c r="F59" s="43"/>
      <c r="G59" s="43"/>
      <c r="H59" s="43"/>
      <c r="I59" s="43"/>
      <c r="J59" s="276" t="s">
        <v>200</v>
      </c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3"/>
      <c r="AX59" s="43"/>
      <c r="AY59" s="43"/>
      <c r="AZ59" s="43"/>
      <c r="BA59" s="43"/>
      <c r="BB59" s="43"/>
      <c r="BC59" s="55" t="s">
        <v>90</v>
      </c>
      <c r="BD59" s="43"/>
      <c r="BE59" s="43"/>
    </row>
    <row r="60" spans="1:11" ht="12.75" customHeight="1">
      <c r="A60" s="254" t="s">
        <v>44</v>
      </c>
      <c r="C60" s="244"/>
      <c r="D60" s="244"/>
      <c r="E60" s="488">
        <f>'PEDIDO REEMBOLSO'!P21</f>
        <v>0</v>
      </c>
      <c r="F60" s="488"/>
      <c r="G60" s="488"/>
      <c r="H60" s="488"/>
      <c r="I60" s="488"/>
      <c r="J60" s="488"/>
      <c r="K60" s="255"/>
    </row>
    <row r="61" ht="11.25" customHeight="1" hidden="1"/>
    <row r="62" ht="11.25" customHeight="1" hidden="1"/>
    <row r="63" ht="11.25" customHeight="1" hidden="1"/>
    <row r="64" ht="11.25" customHeight="1" hidden="1"/>
    <row r="65" ht="11.25" customHeight="1" hidden="1"/>
    <row r="66" ht="11.25" customHeight="1" hidden="1"/>
    <row r="67" ht="11.25" customHeight="1" hidden="1"/>
    <row r="68" ht="11.25" customHeight="1" hidden="1"/>
    <row r="69" ht="11.25" customHeight="1" hidden="1"/>
    <row r="70" ht="11.25" customHeight="1" hidden="1"/>
    <row r="71" ht="11.25" customHeight="1" hidden="1"/>
    <row r="72" ht="11.25" customHeight="1" hidden="1"/>
    <row r="73" ht="11.25" customHeight="1" hidden="1"/>
    <row r="74" ht="11.2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  <row r="85" ht="11.25" customHeight="1" hidden="1"/>
    <row r="86" ht="11.25" customHeight="1" hidden="1"/>
    <row r="87" ht="11.25" customHeight="1" hidden="1"/>
    <row r="88" ht="11.25" customHeight="1" hidden="1"/>
    <row r="89" ht="11.25" customHeight="1" hidden="1"/>
    <row r="90" ht="9.75" customHeight="1" hidden="1"/>
    <row r="91" ht="9.75" customHeight="1" hidden="1"/>
    <row r="92" ht="9.75" customHeight="1" hidden="1"/>
    <row r="93" ht="9.75" customHeight="1" hidden="1"/>
    <row r="94" ht="9.75" customHeight="1" hidden="1"/>
    <row r="95" ht="9.75" customHeight="1" hidden="1"/>
    <row r="96" ht="9.75" customHeight="1" hidden="1"/>
    <row r="97" ht="9.75" customHeight="1" hidden="1"/>
    <row r="98" ht="9.75" customHeight="1" hidden="1"/>
    <row r="99" ht="9.75" customHeight="1" hidden="1"/>
    <row r="100" ht="9.75" customHeight="1" hidden="1"/>
    <row r="101" ht="9.75" customHeight="1" hidden="1"/>
    <row r="102" ht="9.75" customHeight="1" hidden="1"/>
    <row r="103" ht="9.75" customHeight="1" hidden="1"/>
    <row r="104" ht="9.75" customHeight="1" hidden="1"/>
    <row r="105" ht="9.75" customHeight="1" hidden="1"/>
    <row r="106" ht="9.75" customHeight="1" hidden="1"/>
    <row r="107" ht="9.75" customHeight="1" hidden="1"/>
    <row r="108" ht="9.75" customHeight="1" hidden="1"/>
    <row r="109" ht="9.75" customHeight="1" hidden="1"/>
    <row r="110" ht="9.75" customHeight="1" hidden="1"/>
    <row r="111" ht="9.75" customHeight="1" hidden="1"/>
    <row r="112" ht="9.75" customHeight="1" hidden="1"/>
    <row r="113" ht="9.75" customHeight="1" hidden="1"/>
    <row r="114" ht="9.75" customHeight="1" hidden="1"/>
    <row r="115" ht="9.75" customHeight="1" hidden="1"/>
    <row r="116" ht="9.75" customHeight="1" hidden="1"/>
    <row r="117" ht="9.75" customHeight="1" hidden="1"/>
    <row r="118" ht="9.75" customHeight="1" hidden="1"/>
    <row r="119" ht="9.75" customHeight="1" hidden="1"/>
    <row r="120" ht="9.75" customHeight="1" hidden="1"/>
    <row r="121" ht="9.75" customHeight="1" hidden="1"/>
    <row r="122" ht="9.75" customHeight="1" hidden="1"/>
    <row r="123" ht="9.75" customHeight="1" hidden="1"/>
    <row r="124" ht="9.75" customHeight="1" hidden="1"/>
    <row r="125" ht="9.75" customHeight="1" hidden="1"/>
    <row r="126" ht="9.75" customHeight="1" hidden="1"/>
    <row r="127" ht="9.75" customHeight="1" hidden="1"/>
    <row r="128" ht="9.75" customHeight="1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</sheetData>
  <sheetProtection password="E7FD" sheet="1" objects="1" selectLockedCells="1"/>
  <mergeCells count="5">
    <mergeCell ref="A1:K1"/>
    <mergeCell ref="B4:E4"/>
    <mergeCell ref="B22:J22"/>
    <mergeCell ref="E60:J60"/>
    <mergeCell ref="I3:J3"/>
  </mergeCells>
  <conditionalFormatting sqref="B20:J20">
    <cfRule type="expression" priority="9" dxfId="0" stopIfTrue="1">
      <formula>ROUND($I$18,2)&lt;&gt;ROUND($I$19,2)</formula>
    </cfRule>
  </conditionalFormatting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2:Y128"/>
  <sheetViews>
    <sheetView showGridLines="0" tabSelected="1" zoomScalePageLayoutView="0" workbookViewId="0" topLeftCell="A1">
      <pane ySplit="14" topLeftCell="A123" activePane="bottomLeft" state="frozen"/>
      <selection pane="topLeft" activeCell="P35" sqref="P35"/>
      <selection pane="bottomLeft" activeCell="A15" sqref="A15"/>
    </sheetView>
  </sheetViews>
  <sheetFormatPr defaultColWidth="9.140625" defaultRowHeight="12.75"/>
  <cols>
    <col min="1" max="1" width="0.85546875" style="103" customWidth="1"/>
    <col min="2" max="2" width="3.7109375" style="103" customWidth="1"/>
    <col min="3" max="3" width="10.140625" style="103" customWidth="1"/>
    <col min="4" max="4" width="21.00390625" style="103" customWidth="1"/>
    <col min="5" max="5" width="5.57421875" style="103" customWidth="1"/>
    <col min="6" max="6" width="9.140625" style="103" customWidth="1"/>
    <col min="7" max="7" width="10.140625" style="103" bestFit="1" customWidth="1"/>
    <col min="8" max="8" width="11.7109375" style="103" bestFit="1" customWidth="1"/>
    <col min="9" max="9" width="5.57421875" style="103" customWidth="1"/>
    <col min="10" max="10" width="9.140625" style="103" customWidth="1"/>
    <col min="11" max="11" width="10.140625" style="103" bestFit="1" customWidth="1"/>
    <col min="12" max="12" width="14.28125" style="103" customWidth="1"/>
    <col min="13" max="13" width="16.00390625" style="103" customWidth="1"/>
    <col min="14" max="15" width="15.57421875" style="103" customWidth="1"/>
    <col min="16" max="19" width="11.8515625" style="103" customWidth="1"/>
    <col min="20" max="20" width="11.140625" style="103" customWidth="1"/>
    <col min="21" max="21" width="11.421875" style="103" customWidth="1"/>
    <col min="22" max="22" width="12.8515625" style="103" customWidth="1"/>
    <col min="23" max="23" width="11.140625" style="103" customWidth="1"/>
    <col min="24" max="24" width="11.421875" style="103" customWidth="1"/>
    <col min="25" max="25" width="12.8515625" style="103" customWidth="1"/>
    <col min="26" max="16384" width="9.140625" style="103" customWidth="1"/>
  </cols>
  <sheetData>
    <row r="1" s="317" customFormat="1" ht="6.75" customHeight="1"/>
    <row r="2" spans="2:15" s="317" customFormat="1" ht="15.75" customHeight="1">
      <c r="B2" s="318"/>
      <c r="C2" s="318"/>
      <c r="D2" s="318"/>
      <c r="E2" s="318"/>
      <c r="F2" s="318"/>
      <c r="G2" s="318"/>
      <c r="H2" s="318"/>
      <c r="J2" s="318"/>
      <c r="K2" s="318"/>
      <c r="L2" s="319"/>
      <c r="M2" s="320"/>
      <c r="N2" s="320"/>
      <c r="O2" s="320"/>
    </row>
    <row r="3" spans="2:13" s="317" customFormat="1" ht="12.75">
      <c r="B3" s="321"/>
      <c r="C3" s="321"/>
      <c r="D3" s="321"/>
      <c r="E3" s="321"/>
      <c r="F3" s="321"/>
      <c r="G3" s="321"/>
      <c r="H3" s="321"/>
      <c r="I3" s="322" t="s">
        <v>72</v>
      </c>
      <c r="J3" s="321"/>
      <c r="K3" s="321"/>
      <c r="L3" s="321"/>
      <c r="M3" s="323"/>
    </row>
    <row r="4" spans="9:13" s="317" customFormat="1" ht="16.5" customHeight="1">
      <c r="I4" s="324" t="s">
        <v>73</v>
      </c>
      <c r="M4" s="325"/>
    </row>
    <row r="5" spans="2:10" s="317" customFormat="1" ht="4.5" customHeight="1">
      <c r="B5" s="326"/>
      <c r="C5" s="326"/>
      <c r="D5" s="326"/>
      <c r="E5" s="326"/>
      <c r="F5" s="326"/>
      <c r="G5" s="327"/>
      <c r="H5" s="328"/>
      <c r="J5" s="329"/>
    </row>
    <row r="6" spans="3:12" s="317" customFormat="1" ht="15" customHeight="1">
      <c r="C6" s="330" t="s">
        <v>78</v>
      </c>
      <c r="D6" s="331" t="str">
        <f>+'PEDIDO REEMBOLSO'!N17&amp;" "&amp;'PEDIDO REEMBOLSO'!P17</f>
        <v>81-9-259 / </v>
      </c>
      <c r="F6" s="332" t="s">
        <v>167</v>
      </c>
      <c r="H6" s="333">
        <f>+'PEDIDO REEMBOLSO'!AD17</f>
        <v>0</v>
      </c>
      <c r="K6" s="334">
        <f>MIN(G15:G115)</f>
        <v>0</v>
      </c>
      <c r="L6" s="334">
        <f>MAX(G15:G115)</f>
        <v>0</v>
      </c>
    </row>
    <row r="7" s="317" customFormat="1" ht="5.25" customHeight="1"/>
    <row r="8" spans="2:15" s="317" customFormat="1" ht="14.25" customHeight="1">
      <c r="B8" s="503" t="s">
        <v>79</v>
      </c>
      <c r="C8" s="504"/>
      <c r="D8" s="496">
        <f>+'PEDIDO REEMBOLSO'!P21</f>
        <v>0</v>
      </c>
      <c r="E8" s="497"/>
      <c r="F8" s="497"/>
      <c r="G8" s="497"/>
      <c r="H8" s="497"/>
      <c r="I8" s="497"/>
      <c r="J8" s="498"/>
      <c r="K8" s="335" t="s">
        <v>61</v>
      </c>
      <c r="L8" s="336">
        <f>+'PEDIDO REEMBOLSO'!AQ17</f>
        <v>0</v>
      </c>
      <c r="N8" s="335" t="s">
        <v>81</v>
      </c>
      <c r="O8" s="335"/>
    </row>
    <row r="9" spans="2:15" s="343" customFormat="1" ht="6.75" customHeight="1">
      <c r="B9" s="337"/>
      <c r="C9" s="337"/>
      <c r="D9" s="338"/>
      <c r="E9" s="339"/>
      <c r="F9" s="339"/>
      <c r="G9" s="337"/>
      <c r="H9" s="339"/>
      <c r="I9" s="339"/>
      <c r="J9" s="339"/>
      <c r="K9" s="339"/>
      <c r="L9" s="340"/>
      <c r="M9" s="341"/>
      <c r="N9" s="342"/>
      <c r="O9" s="342"/>
    </row>
    <row r="10" spans="2:15" s="317" customFormat="1" ht="14.25" customHeight="1">
      <c r="B10" s="503" t="s">
        <v>80</v>
      </c>
      <c r="C10" s="504"/>
      <c r="D10" s="496">
        <f>+'PEDIDO REEMBOLSO'!M19</f>
        <v>0</v>
      </c>
      <c r="E10" s="497"/>
      <c r="F10" s="497"/>
      <c r="G10" s="497"/>
      <c r="H10" s="497"/>
      <c r="I10" s="497"/>
      <c r="J10" s="498"/>
      <c r="K10" s="344" t="s">
        <v>8</v>
      </c>
      <c r="L10" s="345">
        <f>+L116</f>
        <v>0</v>
      </c>
      <c r="M10" s="346" t="s">
        <v>77</v>
      </c>
      <c r="N10" s="347">
        <f ca="1">+NOW()</f>
        <v>43179.65523333333</v>
      </c>
      <c r="O10" s="342"/>
    </row>
    <row r="11" spans="2:15" s="317" customFormat="1" ht="8.25" customHeight="1"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</row>
    <row r="12" spans="2:15" s="317" customFormat="1" ht="12" customHeight="1" thickBot="1">
      <c r="B12" s="349"/>
      <c r="C12" s="349"/>
      <c r="D12" s="349"/>
      <c r="E12" s="350"/>
      <c r="F12" s="351"/>
      <c r="G12" s="351"/>
      <c r="H12" s="352" t="s">
        <v>168</v>
      </c>
      <c r="I12" s="349"/>
      <c r="J12" s="349"/>
      <c r="K12" s="349"/>
      <c r="L12" s="353" t="s">
        <v>169</v>
      </c>
      <c r="M12" s="348"/>
      <c r="N12" s="348"/>
      <c r="O12" s="348"/>
    </row>
    <row r="13" spans="2:25" s="317" customFormat="1" ht="15" customHeight="1" thickTop="1">
      <c r="B13" s="354"/>
      <c r="C13" s="495" t="s">
        <v>2</v>
      </c>
      <c r="D13" s="505"/>
      <c r="E13" s="494" t="s">
        <v>3</v>
      </c>
      <c r="F13" s="495"/>
      <c r="G13" s="495"/>
      <c r="H13" s="495"/>
      <c r="I13" s="494" t="s">
        <v>4</v>
      </c>
      <c r="J13" s="495"/>
      <c r="K13" s="495"/>
      <c r="L13" s="495"/>
      <c r="M13" s="491" t="s">
        <v>91</v>
      </c>
      <c r="N13" s="491" t="s">
        <v>216</v>
      </c>
      <c r="O13" s="355" t="s">
        <v>214</v>
      </c>
      <c r="P13" s="493" t="s">
        <v>25</v>
      </c>
      <c r="Q13" s="493"/>
      <c r="R13" s="493"/>
      <c r="S13" s="493"/>
      <c r="T13" s="357"/>
      <c r="U13" s="356"/>
      <c r="V13" s="356" t="s">
        <v>26</v>
      </c>
      <c r="W13" s="356"/>
      <c r="X13" s="358"/>
      <c r="Y13" s="359"/>
    </row>
    <row r="14" spans="2:25" s="377" customFormat="1" ht="15" customHeight="1" thickBot="1">
      <c r="B14" s="360" t="s">
        <v>82</v>
      </c>
      <c r="C14" s="361" t="s">
        <v>11</v>
      </c>
      <c r="D14" s="362" t="s">
        <v>5</v>
      </c>
      <c r="E14" s="363" t="s">
        <v>6</v>
      </c>
      <c r="F14" s="364" t="s">
        <v>83</v>
      </c>
      <c r="G14" s="365" t="s">
        <v>0</v>
      </c>
      <c r="H14" s="366" t="s">
        <v>160</v>
      </c>
      <c r="I14" s="363" t="s">
        <v>6</v>
      </c>
      <c r="J14" s="364" t="s">
        <v>84</v>
      </c>
      <c r="K14" s="365" t="s">
        <v>0</v>
      </c>
      <c r="L14" s="366" t="s">
        <v>161</v>
      </c>
      <c r="M14" s="492"/>
      <c r="N14" s="492"/>
      <c r="O14" s="367" t="s">
        <v>215</v>
      </c>
      <c r="P14" s="368" t="s">
        <v>6</v>
      </c>
      <c r="Q14" s="369" t="s">
        <v>7</v>
      </c>
      <c r="R14" s="369" t="s">
        <v>0</v>
      </c>
      <c r="S14" s="370" t="s">
        <v>27</v>
      </c>
      <c r="T14" s="371" t="s">
        <v>28</v>
      </c>
      <c r="U14" s="372" t="s">
        <v>0</v>
      </c>
      <c r="V14" s="373" t="s">
        <v>27</v>
      </c>
      <c r="W14" s="374" t="s">
        <v>2</v>
      </c>
      <c r="X14" s="375" t="s">
        <v>0</v>
      </c>
      <c r="Y14" s="376" t="s">
        <v>27</v>
      </c>
    </row>
    <row r="15" spans="2:25" s="112" customFormat="1" ht="13.5" customHeight="1">
      <c r="B15" s="104">
        <v>1</v>
      </c>
      <c r="C15" s="105"/>
      <c r="D15" s="106"/>
      <c r="E15" s="107"/>
      <c r="F15" s="108"/>
      <c r="G15" s="109"/>
      <c r="H15" s="110"/>
      <c r="I15" s="107"/>
      <c r="J15" s="108"/>
      <c r="K15" s="109"/>
      <c r="L15" s="110"/>
      <c r="M15" s="152"/>
      <c r="N15" s="306"/>
      <c r="O15" s="152"/>
      <c r="P15" s="111"/>
      <c r="Q15" s="108"/>
      <c r="R15" s="109"/>
      <c r="S15" s="106"/>
      <c r="T15" s="172"/>
      <c r="U15" s="109"/>
      <c r="V15" s="175"/>
      <c r="W15" s="108"/>
      <c r="X15" s="109"/>
      <c r="Y15" s="178"/>
    </row>
    <row r="16" spans="2:25" s="112" customFormat="1" ht="13.5" customHeight="1">
      <c r="B16" s="113">
        <v>2</v>
      </c>
      <c r="C16" s="114"/>
      <c r="D16" s="115"/>
      <c r="E16" s="116"/>
      <c r="F16" s="117"/>
      <c r="G16" s="118"/>
      <c r="H16" s="119"/>
      <c r="I16" s="116"/>
      <c r="J16" s="117"/>
      <c r="K16" s="118"/>
      <c r="L16" s="119"/>
      <c r="M16" s="153"/>
      <c r="N16" s="307"/>
      <c r="O16" s="153"/>
      <c r="P16" s="120"/>
      <c r="Q16" s="117"/>
      <c r="R16" s="118"/>
      <c r="S16" s="115"/>
      <c r="T16" s="173"/>
      <c r="U16" s="118"/>
      <c r="V16" s="176"/>
      <c r="W16" s="117"/>
      <c r="X16" s="118"/>
      <c r="Y16" s="179"/>
    </row>
    <row r="17" spans="2:25" s="112" customFormat="1" ht="13.5" customHeight="1">
      <c r="B17" s="113">
        <v>3</v>
      </c>
      <c r="C17" s="114"/>
      <c r="D17" s="115"/>
      <c r="E17" s="116"/>
      <c r="F17" s="117"/>
      <c r="G17" s="118"/>
      <c r="H17" s="119"/>
      <c r="I17" s="116"/>
      <c r="J17" s="117"/>
      <c r="K17" s="118"/>
      <c r="L17" s="119"/>
      <c r="M17" s="153"/>
      <c r="N17" s="307"/>
      <c r="O17" s="153"/>
      <c r="P17" s="120"/>
      <c r="Q17" s="117"/>
      <c r="R17" s="118"/>
      <c r="S17" s="115"/>
      <c r="T17" s="173"/>
      <c r="U17" s="118"/>
      <c r="V17" s="176"/>
      <c r="W17" s="117"/>
      <c r="X17" s="118"/>
      <c r="Y17" s="179"/>
    </row>
    <row r="18" spans="2:25" s="112" customFormat="1" ht="13.5" customHeight="1">
      <c r="B18" s="113">
        <v>4</v>
      </c>
      <c r="C18" s="114"/>
      <c r="D18" s="115"/>
      <c r="E18" s="116"/>
      <c r="F18" s="117"/>
      <c r="G18" s="118"/>
      <c r="H18" s="119"/>
      <c r="I18" s="116"/>
      <c r="J18" s="117"/>
      <c r="K18" s="118"/>
      <c r="L18" s="119"/>
      <c r="M18" s="153"/>
      <c r="N18" s="307"/>
      <c r="O18" s="153"/>
      <c r="P18" s="120"/>
      <c r="Q18" s="117"/>
      <c r="R18" s="118"/>
      <c r="S18" s="115"/>
      <c r="T18" s="173"/>
      <c r="U18" s="118"/>
      <c r="V18" s="176"/>
      <c r="W18" s="117"/>
      <c r="X18" s="118"/>
      <c r="Y18" s="179"/>
    </row>
    <row r="19" spans="2:25" s="112" customFormat="1" ht="13.5" customHeight="1">
      <c r="B19" s="113">
        <v>5</v>
      </c>
      <c r="C19" s="114"/>
      <c r="D19" s="115"/>
      <c r="E19" s="116"/>
      <c r="F19" s="117"/>
      <c r="G19" s="118"/>
      <c r="H19" s="119"/>
      <c r="I19" s="116"/>
      <c r="J19" s="117"/>
      <c r="K19" s="118"/>
      <c r="L19" s="119"/>
      <c r="M19" s="153"/>
      <c r="N19" s="307"/>
      <c r="O19" s="153"/>
      <c r="P19" s="120"/>
      <c r="Q19" s="117"/>
      <c r="R19" s="118"/>
      <c r="S19" s="115"/>
      <c r="T19" s="173"/>
      <c r="U19" s="118"/>
      <c r="V19" s="176"/>
      <c r="W19" s="117"/>
      <c r="X19" s="118"/>
      <c r="Y19" s="179"/>
    </row>
    <row r="20" spans="2:25" s="112" customFormat="1" ht="13.5" customHeight="1">
      <c r="B20" s="113">
        <v>6</v>
      </c>
      <c r="C20" s="114"/>
      <c r="D20" s="115"/>
      <c r="E20" s="116"/>
      <c r="F20" s="117"/>
      <c r="G20" s="118"/>
      <c r="H20" s="119"/>
      <c r="I20" s="116"/>
      <c r="J20" s="117"/>
      <c r="K20" s="118"/>
      <c r="L20" s="119"/>
      <c r="M20" s="153"/>
      <c r="N20" s="307"/>
      <c r="O20" s="153"/>
      <c r="P20" s="120"/>
      <c r="Q20" s="117"/>
      <c r="R20" s="118"/>
      <c r="S20" s="115"/>
      <c r="T20" s="173"/>
      <c r="U20" s="118"/>
      <c r="V20" s="176"/>
      <c r="W20" s="117"/>
      <c r="X20" s="118"/>
      <c r="Y20" s="179"/>
    </row>
    <row r="21" spans="2:25" s="112" customFormat="1" ht="13.5" customHeight="1">
      <c r="B21" s="113">
        <v>7</v>
      </c>
      <c r="C21" s="114"/>
      <c r="D21" s="115"/>
      <c r="E21" s="116"/>
      <c r="F21" s="117"/>
      <c r="G21" s="118"/>
      <c r="H21" s="119"/>
      <c r="I21" s="116"/>
      <c r="J21" s="117"/>
      <c r="K21" s="118"/>
      <c r="L21" s="119"/>
      <c r="M21" s="153"/>
      <c r="N21" s="307"/>
      <c r="O21" s="153"/>
      <c r="P21" s="120"/>
      <c r="Q21" s="117"/>
      <c r="R21" s="118"/>
      <c r="S21" s="115"/>
      <c r="T21" s="173"/>
      <c r="U21" s="118"/>
      <c r="V21" s="176"/>
      <c r="W21" s="117"/>
      <c r="X21" s="118"/>
      <c r="Y21" s="179"/>
    </row>
    <row r="22" spans="2:25" s="112" customFormat="1" ht="13.5" customHeight="1">
      <c r="B22" s="113">
        <v>8</v>
      </c>
      <c r="C22" s="114"/>
      <c r="D22" s="115"/>
      <c r="E22" s="116"/>
      <c r="F22" s="117"/>
      <c r="G22" s="118"/>
      <c r="H22" s="119"/>
      <c r="I22" s="116"/>
      <c r="J22" s="117"/>
      <c r="K22" s="118"/>
      <c r="L22" s="119"/>
      <c r="M22" s="153"/>
      <c r="N22" s="307"/>
      <c r="O22" s="153"/>
      <c r="P22" s="120"/>
      <c r="Q22" s="117"/>
      <c r="R22" s="118"/>
      <c r="S22" s="115"/>
      <c r="T22" s="173"/>
      <c r="U22" s="118"/>
      <c r="V22" s="176"/>
      <c r="W22" s="117"/>
      <c r="X22" s="118"/>
      <c r="Y22" s="179"/>
    </row>
    <row r="23" spans="2:25" s="112" customFormat="1" ht="13.5" customHeight="1">
      <c r="B23" s="113">
        <v>9</v>
      </c>
      <c r="C23" s="114"/>
      <c r="D23" s="115"/>
      <c r="E23" s="116"/>
      <c r="F23" s="117"/>
      <c r="G23" s="118"/>
      <c r="H23" s="119"/>
      <c r="I23" s="116"/>
      <c r="J23" s="117"/>
      <c r="K23" s="118"/>
      <c r="L23" s="119"/>
      <c r="M23" s="153"/>
      <c r="N23" s="307"/>
      <c r="O23" s="153"/>
      <c r="P23" s="120"/>
      <c r="Q23" s="117"/>
      <c r="R23" s="118"/>
      <c r="S23" s="115"/>
      <c r="T23" s="173"/>
      <c r="U23" s="118"/>
      <c r="V23" s="176"/>
      <c r="W23" s="117"/>
      <c r="X23" s="118"/>
      <c r="Y23" s="179"/>
    </row>
    <row r="24" spans="2:25" s="112" customFormat="1" ht="13.5" customHeight="1">
      <c r="B24" s="113">
        <v>10</v>
      </c>
      <c r="C24" s="114"/>
      <c r="D24" s="115"/>
      <c r="E24" s="116"/>
      <c r="F24" s="117"/>
      <c r="G24" s="118"/>
      <c r="H24" s="119"/>
      <c r="I24" s="116"/>
      <c r="J24" s="117"/>
      <c r="K24" s="118"/>
      <c r="L24" s="119"/>
      <c r="M24" s="153"/>
      <c r="N24" s="307"/>
      <c r="O24" s="153"/>
      <c r="P24" s="120"/>
      <c r="Q24" s="117"/>
      <c r="R24" s="118"/>
      <c r="S24" s="115"/>
      <c r="T24" s="173"/>
      <c r="U24" s="118"/>
      <c r="V24" s="176"/>
      <c r="W24" s="117"/>
      <c r="X24" s="118"/>
      <c r="Y24" s="179"/>
    </row>
    <row r="25" spans="2:25" s="112" customFormat="1" ht="13.5" customHeight="1">
      <c r="B25" s="113">
        <v>11</v>
      </c>
      <c r="C25" s="114"/>
      <c r="D25" s="115"/>
      <c r="E25" s="116"/>
      <c r="F25" s="117"/>
      <c r="G25" s="118"/>
      <c r="H25" s="119"/>
      <c r="I25" s="116"/>
      <c r="J25" s="117"/>
      <c r="K25" s="118"/>
      <c r="L25" s="119"/>
      <c r="M25" s="153"/>
      <c r="N25" s="307"/>
      <c r="O25" s="153"/>
      <c r="P25" s="120"/>
      <c r="Q25" s="117"/>
      <c r="R25" s="118"/>
      <c r="S25" s="115"/>
      <c r="T25" s="173"/>
      <c r="U25" s="118"/>
      <c r="V25" s="176"/>
      <c r="W25" s="117"/>
      <c r="X25" s="118"/>
      <c r="Y25" s="179"/>
    </row>
    <row r="26" spans="2:25" s="112" customFormat="1" ht="13.5" customHeight="1">
      <c r="B26" s="113">
        <v>12</v>
      </c>
      <c r="C26" s="114"/>
      <c r="D26" s="115"/>
      <c r="E26" s="116"/>
      <c r="F26" s="117"/>
      <c r="G26" s="118"/>
      <c r="H26" s="119"/>
      <c r="I26" s="116"/>
      <c r="J26" s="117"/>
      <c r="K26" s="118"/>
      <c r="L26" s="119"/>
      <c r="M26" s="153"/>
      <c r="N26" s="307"/>
      <c r="O26" s="153"/>
      <c r="P26" s="120"/>
      <c r="Q26" s="117"/>
      <c r="R26" s="118"/>
      <c r="S26" s="115"/>
      <c r="T26" s="173"/>
      <c r="U26" s="118"/>
      <c r="V26" s="176"/>
      <c r="W26" s="117"/>
      <c r="X26" s="118"/>
      <c r="Y26" s="179"/>
    </row>
    <row r="27" spans="2:25" s="112" customFormat="1" ht="13.5" customHeight="1">
      <c r="B27" s="113">
        <v>13</v>
      </c>
      <c r="C27" s="114"/>
      <c r="D27" s="115"/>
      <c r="E27" s="116"/>
      <c r="F27" s="117"/>
      <c r="G27" s="118"/>
      <c r="H27" s="119"/>
      <c r="I27" s="116"/>
      <c r="J27" s="117"/>
      <c r="K27" s="118"/>
      <c r="L27" s="119"/>
      <c r="M27" s="153"/>
      <c r="N27" s="307"/>
      <c r="O27" s="153"/>
      <c r="P27" s="120"/>
      <c r="Q27" s="117"/>
      <c r="R27" s="118"/>
      <c r="S27" s="115"/>
      <c r="T27" s="173"/>
      <c r="U27" s="118"/>
      <c r="V27" s="176"/>
      <c r="W27" s="117"/>
      <c r="X27" s="118"/>
      <c r="Y27" s="179"/>
    </row>
    <row r="28" spans="2:25" s="112" customFormat="1" ht="13.5" customHeight="1">
      <c r="B28" s="113">
        <v>14</v>
      </c>
      <c r="C28" s="114"/>
      <c r="D28" s="115"/>
      <c r="E28" s="116"/>
      <c r="F28" s="117"/>
      <c r="G28" s="118"/>
      <c r="H28" s="119"/>
      <c r="I28" s="116"/>
      <c r="J28" s="117"/>
      <c r="K28" s="118"/>
      <c r="L28" s="119"/>
      <c r="M28" s="153"/>
      <c r="N28" s="307"/>
      <c r="O28" s="153"/>
      <c r="P28" s="120"/>
      <c r="Q28" s="117"/>
      <c r="R28" s="118"/>
      <c r="S28" s="115"/>
      <c r="T28" s="173"/>
      <c r="U28" s="118"/>
      <c r="V28" s="176"/>
      <c r="W28" s="117"/>
      <c r="X28" s="118"/>
      <c r="Y28" s="179"/>
    </row>
    <row r="29" spans="2:25" s="112" customFormat="1" ht="13.5" customHeight="1">
      <c r="B29" s="113">
        <v>15</v>
      </c>
      <c r="C29" s="114"/>
      <c r="D29" s="115"/>
      <c r="E29" s="116"/>
      <c r="F29" s="117"/>
      <c r="G29" s="118"/>
      <c r="H29" s="119"/>
      <c r="I29" s="116"/>
      <c r="J29" s="117"/>
      <c r="K29" s="118"/>
      <c r="L29" s="119"/>
      <c r="M29" s="153"/>
      <c r="N29" s="307"/>
      <c r="O29" s="153"/>
      <c r="P29" s="120"/>
      <c r="Q29" s="117"/>
      <c r="R29" s="118"/>
      <c r="S29" s="115"/>
      <c r="T29" s="173"/>
      <c r="U29" s="118"/>
      <c r="V29" s="176"/>
      <c r="W29" s="117"/>
      <c r="X29" s="118"/>
      <c r="Y29" s="179"/>
    </row>
    <row r="30" spans="2:25" s="112" customFormat="1" ht="13.5" customHeight="1">
      <c r="B30" s="113">
        <v>16</v>
      </c>
      <c r="C30" s="114"/>
      <c r="D30" s="115"/>
      <c r="E30" s="116"/>
      <c r="F30" s="117"/>
      <c r="G30" s="118"/>
      <c r="H30" s="119"/>
      <c r="I30" s="116"/>
      <c r="J30" s="117"/>
      <c r="K30" s="118"/>
      <c r="L30" s="119"/>
      <c r="M30" s="153"/>
      <c r="N30" s="307"/>
      <c r="O30" s="153"/>
      <c r="P30" s="120"/>
      <c r="Q30" s="117"/>
      <c r="R30" s="118"/>
      <c r="S30" s="115"/>
      <c r="T30" s="173"/>
      <c r="U30" s="118"/>
      <c r="V30" s="176"/>
      <c r="W30" s="117"/>
      <c r="X30" s="118"/>
      <c r="Y30" s="179"/>
    </row>
    <row r="31" spans="2:25" s="112" customFormat="1" ht="13.5" customHeight="1">
      <c r="B31" s="113">
        <v>17</v>
      </c>
      <c r="C31" s="114"/>
      <c r="D31" s="115"/>
      <c r="E31" s="116"/>
      <c r="F31" s="117"/>
      <c r="G31" s="118"/>
      <c r="H31" s="119"/>
      <c r="I31" s="116"/>
      <c r="J31" s="117"/>
      <c r="K31" s="118"/>
      <c r="L31" s="119"/>
      <c r="M31" s="153"/>
      <c r="N31" s="307"/>
      <c r="O31" s="153"/>
      <c r="P31" s="120"/>
      <c r="Q31" s="117"/>
      <c r="R31" s="118"/>
      <c r="S31" s="115"/>
      <c r="T31" s="173"/>
      <c r="U31" s="118"/>
      <c r="V31" s="176"/>
      <c r="W31" s="117"/>
      <c r="X31" s="118"/>
      <c r="Y31" s="179"/>
    </row>
    <row r="32" spans="2:25" s="112" customFormat="1" ht="13.5" customHeight="1">
      <c r="B32" s="113">
        <v>18</v>
      </c>
      <c r="C32" s="114"/>
      <c r="D32" s="115"/>
      <c r="E32" s="116"/>
      <c r="F32" s="117"/>
      <c r="G32" s="118"/>
      <c r="H32" s="119"/>
      <c r="I32" s="116"/>
      <c r="J32" s="117"/>
      <c r="K32" s="118"/>
      <c r="L32" s="119"/>
      <c r="M32" s="153"/>
      <c r="N32" s="307"/>
      <c r="O32" s="153"/>
      <c r="P32" s="120"/>
      <c r="Q32" s="117"/>
      <c r="R32" s="118"/>
      <c r="S32" s="115"/>
      <c r="T32" s="173"/>
      <c r="U32" s="118"/>
      <c r="V32" s="176"/>
      <c r="W32" s="117"/>
      <c r="X32" s="118"/>
      <c r="Y32" s="179"/>
    </row>
    <row r="33" spans="2:25" s="112" customFormat="1" ht="13.5" customHeight="1">
      <c r="B33" s="113">
        <v>19</v>
      </c>
      <c r="C33" s="114"/>
      <c r="D33" s="115"/>
      <c r="E33" s="116"/>
      <c r="F33" s="117"/>
      <c r="G33" s="118"/>
      <c r="H33" s="119"/>
      <c r="I33" s="116"/>
      <c r="J33" s="117"/>
      <c r="K33" s="118"/>
      <c r="L33" s="119"/>
      <c r="M33" s="153"/>
      <c r="N33" s="307"/>
      <c r="O33" s="153"/>
      <c r="P33" s="120"/>
      <c r="Q33" s="117"/>
      <c r="R33" s="118"/>
      <c r="S33" s="115"/>
      <c r="T33" s="173"/>
      <c r="U33" s="118"/>
      <c r="V33" s="176"/>
      <c r="W33" s="117"/>
      <c r="X33" s="118"/>
      <c r="Y33" s="179"/>
    </row>
    <row r="34" spans="2:25" s="112" customFormat="1" ht="13.5" customHeight="1">
      <c r="B34" s="113">
        <v>20</v>
      </c>
      <c r="C34" s="114"/>
      <c r="D34" s="115"/>
      <c r="E34" s="116"/>
      <c r="F34" s="117"/>
      <c r="G34" s="118"/>
      <c r="H34" s="119"/>
      <c r="I34" s="116"/>
      <c r="J34" s="117"/>
      <c r="K34" s="118"/>
      <c r="L34" s="119"/>
      <c r="M34" s="153"/>
      <c r="N34" s="307"/>
      <c r="O34" s="153"/>
      <c r="P34" s="120"/>
      <c r="Q34" s="117"/>
      <c r="R34" s="118"/>
      <c r="S34" s="115"/>
      <c r="T34" s="173"/>
      <c r="U34" s="118"/>
      <c r="V34" s="176"/>
      <c r="W34" s="117"/>
      <c r="X34" s="118"/>
      <c r="Y34" s="179"/>
    </row>
    <row r="35" spans="2:25" s="112" customFormat="1" ht="13.5" customHeight="1">
      <c r="B35" s="113">
        <v>21</v>
      </c>
      <c r="C35" s="114"/>
      <c r="D35" s="115"/>
      <c r="E35" s="116"/>
      <c r="F35" s="117"/>
      <c r="G35" s="118"/>
      <c r="H35" s="119"/>
      <c r="I35" s="116"/>
      <c r="J35" s="117"/>
      <c r="K35" s="118"/>
      <c r="L35" s="119"/>
      <c r="M35" s="153"/>
      <c r="N35" s="307"/>
      <c r="O35" s="153"/>
      <c r="P35" s="120"/>
      <c r="Q35" s="117"/>
      <c r="R35" s="118"/>
      <c r="S35" s="115"/>
      <c r="T35" s="173"/>
      <c r="U35" s="118"/>
      <c r="V35" s="176"/>
      <c r="W35" s="117"/>
      <c r="X35" s="118"/>
      <c r="Y35" s="179"/>
    </row>
    <row r="36" spans="2:25" s="112" customFormat="1" ht="13.5" customHeight="1">
      <c r="B36" s="113">
        <v>22</v>
      </c>
      <c r="C36" s="114"/>
      <c r="D36" s="115"/>
      <c r="E36" s="116"/>
      <c r="F36" s="117"/>
      <c r="G36" s="118"/>
      <c r="H36" s="119"/>
      <c r="I36" s="116"/>
      <c r="J36" s="117"/>
      <c r="K36" s="118"/>
      <c r="L36" s="119"/>
      <c r="M36" s="153"/>
      <c r="N36" s="307"/>
      <c r="O36" s="153"/>
      <c r="P36" s="120"/>
      <c r="Q36" s="117"/>
      <c r="R36" s="118"/>
      <c r="S36" s="115"/>
      <c r="T36" s="173"/>
      <c r="U36" s="118"/>
      <c r="V36" s="176"/>
      <c r="W36" s="117"/>
      <c r="X36" s="118"/>
      <c r="Y36" s="179"/>
    </row>
    <row r="37" spans="2:25" s="112" customFormat="1" ht="13.5" customHeight="1">
      <c r="B37" s="113">
        <v>23</v>
      </c>
      <c r="C37" s="114"/>
      <c r="D37" s="115"/>
      <c r="E37" s="116"/>
      <c r="F37" s="117"/>
      <c r="G37" s="118"/>
      <c r="H37" s="119"/>
      <c r="I37" s="116"/>
      <c r="J37" s="117"/>
      <c r="K37" s="118"/>
      <c r="L37" s="119"/>
      <c r="M37" s="153"/>
      <c r="N37" s="307"/>
      <c r="O37" s="153"/>
      <c r="P37" s="120"/>
      <c r="Q37" s="117"/>
      <c r="R37" s="118"/>
      <c r="S37" s="115"/>
      <c r="T37" s="173"/>
      <c r="U37" s="118"/>
      <c r="V37" s="176"/>
      <c r="W37" s="117"/>
      <c r="X37" s="118"/>
      <c r="Y37" s="179"/>
    </row>
    <row r="38" spans="2:25" s="112" customFormat="1" ht="13.5" customHeight="1">
      <c r="B38" s="113">
        <v>24</v>
      </c>
      <c r="C38" s="114"/>
      <c r="D38" s="115"/>
      <c r="E38" s="116"/>
      <c r="F38" s="117"/>
      <c r="G38" s="118"/>
      <c r="H38" s="119"/>
      <c r="I38" s="116"/>
      <c r="J38" s="117"/>
      <c r="K38" s="118"/>
      <c r="L38" s="119"/>
      <c r="M38" s="153"/>
      <c r="N38" s="307"/>
      <c r="O38" s="153"/>
      <c r="P38" s="120"/>
      <c r="Q38" s="117"/>
      <c r="R38" s="118"/>
      <c r="S38" s="115"/>
      <c r="T38" s="173"/>
      <c r="U38" s="118"/>
      <c r="V38" s="176"/>
      <c r="W38" s="117"/>
      <c r="X38" s="118"/>
      <c r="Y38" s="179"/>
    </row>
    <row r="39" spans="2:25" s="112" customFormat="1" ht="13.5" customHeight="1">
      <c r="B39" s="113">
        <v>25</v>
      </c>
      <c r="C39" s="114"/>
      <c r="D39" s="115"/>
      <c r="E39" s="116"/>
      <c r="F39" s="117"/>
      <c r="G39" s="118"/>
      <c r="H39" s="119"/>
      <c r="I39" s="116"/>
      <c r="J39" s="117"/>
      <c r="K39" s="118"/>
      <c r="L39" s="119"/>
      <c r="M39" s="153"/>
      <c r="N39" s="307"/>
      <c r="O39" s="153"/>
      <c r="P39" s="120"/>
      <c r="Q39" s="117"/>
      <c r="R39" s="118"/>
      <c r="S39" s="115"/>
      <c r="T39" s="173"/>
      <c r="U39" s="118"/>
      <c r="V39" s="176"/>
      <c r="W39" s="117"/>
      <c r="X39" s="118"/>
      <c r="Y39" s="179"/>
    </row>
    <row r="40" spans="2:25" s="112" customFormat="1" ht="13.5" customHeight="1">
      <c r="B40" s="113">
        <v>26</v>
      </c>
      <c r="C40" s="114"/>
      <c r="D40" s="115"/>
      <c r="E40" s="116"/>
      <c r="F40" s="117"/>
      <c r="G40" s="118"/>
      <c r="H40" s="119"/>
      <c r="I40" s="116"/>
      <c r="J40" s="117"/>
      <c r="K40" s="118"/>
      <c r="L40" s="119"/>
      <c r="M40" s="153"/>
      <c r="N40" s="307"/>
      <c r="O40" s="153"/>
      <c r="P40" s="120"/>
      <c r="Q40" s="117"/>
      <c r="R40" s="118"/>
      <c r="S40" s="115"/>
      <c r="T40" s="173"/>
      <c r="U40" s="118"/>
      <c r="V40" s="176"/>
      <c r="W40" s="117"/>
      <c r="X40" s="118"/>
      <c r="Y40" s="179"/>
    </row>
    <row r="41" spans="2:25" s="112" customFormat="1" ht="13.5" customHeight="1">
      <c r="B41" s="113">
        <v>27</v>
      </c>
      <c r="C41" s="114"/>
      <c r="D41" s="115"/>
      <c r="E41" s="116"/>
      <c r="F41" s="117"/>
      <c r="G41" s="118"/>
      <c r="H41" s="119"/>
      <c r="I41" s="116"/>
      <c r="J41" s="117"/>
      <c r="K41" s="118"/>
      <c r="L41" s="119"/>
      <c r="M41" s="153"/>
      <c r="N41" s="307"/>
      <c r="O41" s="153"/>
      <c r="P41" s="120"/>
      <c r="Q41" s="117"/>
      <c r="R41" s="118"/>
      <c r="S41" s="115"/>
      <c r="T41" s="173"/>
      <c r="U41" s="118"/>
      <c r="V41" s="176"/>
      <c r="W41" s="117"/>
      <c r="X41" s="118"/>
      <c r="Y41" s="179"/>
    </row>
    <row r="42" spans="2:25" s="112" customFormat="1" ht="13.5" customHeight="1">
      <c r="B42" s="113">
        <v>28</v>
      </c>
      <c r="C42" s="114"/>
      <c r="D42" s="115"/>
      <c r="E42" s="116"/>
      <c r="F42" s="117"/>
      <c r="G42" s="118"/>
      <c r="H42" s="119"/>
      <c r="I42" s="116"/>
      <c r="J42" s="117"/>
      <c r="K42" s="118"/>
      <c r="L42" s="119"/>
      <c r="M42" s="153"/>
      <c r="N42" s="307"/>
      <c r="O42" s="153"/>
      <c r="P42" s="120"/>
      <c r="Q42" s="117"/>
      <c r="R42" s="118"/>
      <c r="S42" s="115"/>
      <c r="T42" s="173"/>
      <c r="U42" s="118"/>
      <c r="V42" s="176"/>
      <c r="W42" s="117"/>
      <c r="X42" s="118"/>
      <c r="Y42" s="179"/>
    </row>
    <row r="43" spans="2:25" s="112" customFormat="1" ht="13.5" customHeight="1">
      <c r="B43" s="113">
        <v>29</v>
      </c>
      <c r="C43" s="114"/>
      <c r="D43" s="115"/>
      <c r="E43" s="116"/>
      <c r="F43" s="117"/>
      <c r="G43" s="118"/>
      <c r="H43" s="119"/>
      <c r="I43" s="116"/>
      <c r="J43" s="117"/>
      <c r="K43" s="118"/>
      <c r="L43" s="119"/>
      <c r="M43" s="153"/>
      <c r="N43" s="307"/>
      <c r="O43" s="153"/>
      <c r="P43" s="120"/>
      <c r="Q43" s="117"/>
      <c r="R43" s="118"/>
      <c r="S43" s="115"/>
      <c r="T43" s="173"/>
      <c r="U43" s="118"/>
      <c r="V43" s="176"/>
      <c r="W43" s="117"/>
      <c r="X43" s="118"/>
      <c r="Y43" s="179"/>
    </row>
    <row r="44" spans="2:25" s="112" customFormat="1" ht="13.5" customHeight="1">
      <c r="B44" s="113">
        <v>30</v>
      </c>
      <c r="C44" s="114"/>
      <c r="D44" s="115"/>
      <c r="E44" s="116"/>
      <c r="F44" s="117"/>
      <c r="G44" s="118"/>
      <c r="H44" s="119"/>
      <c r="I44" s="116"/>
      <c r="J44" s="117"/>
      <c r="K44" s="118"/>
      <c r="L44" s="119"/>
      <c r="M44" s="153"/>
      <c r="N44" s="307"/>
      <c r="O44" s="153"/>
      <c r="P44" s="120"/>
      <c r="Q44" s="117"/>
      <c r="R44" s="118"/>
      <c r="S44" s="115"/>
      <c r="T44" s="173"/>
      <c r="U44" s="118"/>
      <c r="V44" s="176"/>
      <c r="W44" s="117"/>
      <c r="X44" s="118"/>
      <c r="Y44" s="179"/>
    </row>
    <row r="45" spans="2:25" s="112" customFormat="1" ht="13.5" customHeight="1">
      <c r="B45" s="113">
        <v>31</v>
      </c>
      <c r="C45" s="114"/>
      <c r="D45" s="115"/>
      <c r="E45" s="116"/>
      <c r="F45" s="117"/>
      <c r="G45" s="118"/>
      <c r="H45" s="119"/>
      <c r="I45" s="116"/>
      <c r="J45" s="117"/>
      <c r="K45" s="118"/>
      <c r="L45" s="119"/>
      <c r="M45" s="153"/>
      <c r="N45" s="307"/>
      <c r="O45" s="153"/>
      <c r="P45" s="120"/>
      <c r="Q45" s="117"/>
      <c r="R45" s="118"/>
      <c r="S45" s="115"/>
      <c r="T45" s="173"/>
      <c r="U45" s="118"/>
      <c r="V45" s="176"/>
      <c r="W45" s="117"/>
      <c r="X45" s="118"/>
      <c r="Y45" s="179"/>
    </row>
    <row r="46" spans="2:25" s="112" customFormat="1" ht="13.5" customHeight="1">
      <c r="B46" s="113">
        <v>32</v>
      </c>
      <c r="C46" s="114"/>
      <c r="D46" s="115"/>
      <c r="E46" s="116"/>
      <c r="F46" s="117"/>
      <c r="G46" s="118"/>
      <c r="H46" s="119"/>
      <c r="I46" s="116"/>
      <c r="J46" s="117"/>
      <c r="K46" s="118"/>
      <c r="L46" s="119"/>
      <c r="M46" s="153"/>
      <c r="N46" s="307"/>
      <c r="O46" s="153"/>
      <c r="P46" s="120"/>
      <c r="Q46" s="117"/>
      <c r="R46" s="118"/>
      <c r="S46" s="115"/>
      <c r="T46" s="173"/>
      <c r="U46" s="118"/>
      <c r="V46" s="176"/>
      <c r="W46" s="117"/>
      <c r="X46" s="118"/>
      <c r="Y46" s="179"/>
    </row>
    <row r="47" spans="2:25" s="112" customFormat="1" ht="13.5" customHeight="1">
      <c r="B47" s="113">
        <v>33</v>
      </c>
      <c r="C47" s="114"/>
      <c r="D47" s="115"/>
      <c r="E47" s="116"/>
      <c r="F47" s="117"/>
      <c r="G47" s="118"/>
      <c r="H47" s="119"/>
      <c r="I47" s="116"/>
      <c r="J47" s="117"/>
      <c r="K47" s="118"/>
      <c r="L47" s="119"/>
      <c r="M47" s="153"/>
      <c r="N47" s="307"/>
      <c r="O47" s="153"/>
      <c r="P47" s="120"/>
      <c r="Q47" s="117"/>
      <c r="R47" s="118"/>
      <c r="S47" s="115"/>
      <c r="T47" s="173"/>
      <c r="U47" s="118"/>
      <c r="V47" s="176"/>
      <c r="W47" s="117"/>
      <c r="X47" s="118"/>
      <c r="Y47" s="179"/>
    </row>
    <row r="48" spans="2:25" s="112" customFormat="1" ht="13.5" customHeight="1">
      <c r="B48" s="113">
        <v>34</v>
      </c>
      <c r="C48" s="114"/>
      <c r="D48" s="115"/>
      <c r="E48" s="116"/>
      <c r="F48" s="117"/>
      <c r="G48" s="118"/>
      <c r="H48" s="119"/>
      <c r="I48" s="116"/>
      <c r="J48" s="117"/>
      <c r="K48" s="118"/>
      <c r="L48" s="119"/>
      <c r="M48" s="153"/>
      <c r="N48" s="307"/>
      <c r="O48" s="153"/>
      <c r="P48" s="120"/>
      <c r="Q48" s="117"/>
      <c r="R48" s="118"/>
      <c r="S48" s="115"/>
      <c r="T48" s="173"/>
      <c r="U48" s="118"/>
      <c r="V48" s="176"/>
      <c r="W48" s="117"/>
      <c r="X48" s="118"/>
      <c r="Y48" s="179"/>
    </row>
    <row r="49" spans="2:25" s="112" customFormat="1" ht="13.5" customHeight="1">
      <c r="B49" s="113">
        <v>35</v>
      </c>
      <c r="C49" s="114"/>
      <c r="D49" s="115"/>
      <c r="E49" s="116"/>
      <c r="F49" s="117"/>
      <c r="G49" s="118"/>
      <c r="H49" s="119"/>
      <c r="I49" s="116"/>
      <c r="J49" s="117"/>
      <c r="K49" s="118"/>
      <c r="L49" s="119"/>
      <c r="M49" s="153"/>
      <c r="N49" s="307"/>
      <c r="O49" s="153"/>
      <c r="P49" s="120"/>
      <c r="Q49" s="117"/>
      <c r="R49" s="118"/>
      <c r="S49" s="115"/>
      <c r="T49" s="173"/>
      <c r="U49" s="118"/>
      <c r="V49" s="176"/>
      <c r="W49" s="117"/>
      <c r="X49" s="118"/>
      <c r="Y49" s="179"/>
    </row>
    <row r="50" spans="2:25" s="112" customFormat="1" ht="13.5" customHeight="1">
      <c r="B50" s="113">
        <v>36</v>
      </c>
      <c r="C50" s="114"/>
      <c r="D50" s="115"/>
      <c r="E50" s="116"/>
      <c r="F50" s="117"/>
      <c r="G50" s="118"/>
      <c r="H50" s="119"/>
      <c r="I50" s="116"/>
      <c r="J50" s="117"/>
      <c r="K50" s="118"/>
      <c r="L50" s="119"/>
      <c r="M50" s="153"/>
      <c r="N50" s="307"/>
      <c r="O50" s="153"/>
      <c r="P50" s="120"/>
      <c r="Q50" s="117"/>
      <c r="R50" s="118"/>
      <c r="S50" s="115"/>
      <c r="T50" s="173"/>
      <c r="U50" s="118"/>
      <c r="V50" s="176"/>
      <c r="W50" s="117"/>
      <c r="X50" s="118"/>
      <c r="Y50" s="179"/>
    </row>
    <row r="51" spans="2:25" s="112" customFormat="1" ht="13.5" customHeight="1">
      <c r="B51" s="113">
        <v>37</v>
      </c>
      <c r="C51" s="114"/>
      <c r="D51" s="115"/>
      <c r="E51" s="116"/>
      <c r="F51" s="117"/>
      <c r="G51" s="118"/>
      <c r="H51" s="119"/>
      <c r="I51" s="116"/>
      <c r="J51" s="117"/>
      <c r="K51" s="118"/>
      <c r="L51" s="119"/>
      <c r="M51" s="153"/>
      <c r="N51" s="307"/>
      <c r="O51" s="153"/>
      <c r="P51" s="120"/>
      <c r="Q51" s="117"/>
      <c r="R51" s="118"/>
      <c r="S51" s="115"/>
      <c r="T51" s="173"/>
      <c r="U51" s="118"/>
      <c r="V51" s="176"/>
      <c r="W51" s="117"/>
      <c r="X51" s="118"/>
      <c r="Y51" s="179"/>
    </row>
    <row r="52" spans="2:25" s="112" customFormat="1" ht="13.5" customHeight="1">
      <c r="B52" s="113">
        <v>38</v>
      </c>
      <c r="C52" s="114"/>
      <c r="D52" s="115"/>
      <c r="E52" s="116"/>
      <c r="F52" s="117"/>
      <c r="G52" s="118"/>
      <c r="H52" s="119"/>
      <c r="I52" s="116"/>
      <c r="J52" s="117"/>
      <c r="K52" s="118"/>
      <c r="L52" s="119"/>
      <c r="M52" s="153"/>
      <c r="N52" s="307"/>
      <c r="O52" s="153"/>
      <c r="P52" s="120"/>
      <c r="Q52" s="117"/>
      <c r="R52" s="118"/>
      <c r="S52" s="115"/>
      <c r="T52" s="173"/>
      <c r="U52" s="118"/>
      <c r="V52" s="176"/>
      <c r="W52" s="117"/>
      <c r="X52" s="118"/>
      <c r="Y52" s="179"/>
    </row>
    <row r="53" spans="2:25" s="112" customFormat="1" ht="13.5" customHeight="1">
      <c r="B53" s="113">
        <v>39</v>
      </c>
      <c r="C53" s="114"/>
      <c r="D53" s="115"/>
      <c r="E53" s="116"/>
      <c r="F53" s="117"/>
      <c r="G53" s="118"/>
      <c r="H53" s="119"/>
      <c r="I53" s="116"/>
      <c r="J53" s="117"/>
      <c r="K53" s="118"/>
      <c r="L53" s="119"/>
      <c r="M53" s="153"/>
      <c r="N53" s="307"/>
      <c r="O53" s="153"/>
      <c r="P53" s="120"/>
      <c r="Q53" s="117"/>
      <c r="R53" s="118"/>
      <c r="S53" s="115"/>
      <c r="T53" s="173"/>
      <c r="U53" s="118"/>
      <c r="V53" s="176"/>
      <c r="W53" s="117"/>
      <c r="X53" s="118"/>
      <c r="Y53" s="179"/>
    </row>
    <row r="54" spans="2:25" s="112" customFormat="1" ht="13.5" customHeight="1">
      <c r="B54" s="113">
        <v>40</v>
      </c>
      <c r="C54" s="114"/>
      <c r="D54" s="115"/>
      <c r="E54" s="116"/>
      <c r="F54" s="117"/>
      <c r="G54" s="118"/>
      <c r="H54" s="119"/>
      <c r="I54" s="116"/>
      <c r="J54" s="117"/>
      <c r="K54" s="118"/>
      <c r="L54" s="119"/>
      <c r="M54" s="153"/>
      <c r="N54" s="307"/>
      <c r="O54" s="153"/>
      <c r="P54" s="120"/>
      <c r="Q54" s="117"/>
      <c r="R54" s="118"/>
      <c r="S54" s="115"/>
      <c r="T54" s="173"/>
      <c r="U54" s="118"/>
      <c r="V54" s="176"/>
      <c r="W54" s="117"/>
      <c r="X54" s="118"/>
      <c r="Y54" s="179"/>
    </row>
    <row r="55" spans="2:25" s="112" customFormat="1" ht="13.5" customHeight="1">
      <c r="B55" s="113">
        <v>41</v>
      </c>
      <c r="C55" s="114"/>
      <c r="D55" s="115"/>
      <c r="E55" s="116"/>
      <c r="F55" s="117"/>
      <c r="G55" s="118"/>
      <c r="H55" s="119"/>
      <c r="I55" s="116"/>
      <c r="J55" s="117"/>
      <c r="K55" s="118"/>
      <c r="L55" s="119"/>
      <c r="M55" s="153"/>
      <c r="N55" s="307"/>
      <c r="O55" s="153"/>
      <c r="P55" s="120"/>
      <c r="Q55" s="117"/>
      <c r="R55" s="118"/>
      <c r="S55" s="115"/>
      <c r="T55" s="173"/>
      <c r="U55" s="118"/>
      <c r="V55" s="176"/>
      <c r="W55" s="117"/>
      <c r="X55" s="118"/>
      <c r="Y55" s="179"/>
    </row>
    <row r="56" spans="2:25" s="112" customFormat="1" ht="13.5" customHeight="1">
      <c r="B56" s="113">
        <v>42</v>
      </c>
      <c r="C56" s="114"/>
      <c r="D56" s="115"/>
      <c r="E56" s="116"/>
      <c r="F56" s="117"/>
      <c r="G56" s="118"/>
      <c r="H56" s="119"/>
      <c r="I56" s="116"/>
      <c r="J56" s="117"/>
      <c r="K56" s="118"/>
      <c r="L56" s="119"/>
      <c r="M56" s="153"/>
      <c r="N56" s="307"/>
      <c r="O56" s="153"/>
      <c r="P56" s="120"/>
      <c r="Q56" s="117"/>
      <c r="R56" s="118"/>
      <c r="S56" s="115"/>
      <c r="T56" s="173"/>
      <c r="U56" s="118"/>
      <c r="V56" s="176"/>
      <c r="W56" s="117"/>
      <c r="X56" s="118"/>
      <c r="Y56" s="179"/>
    </row>
    <row r="57" spans="2:25" s="112" customFormat="1" ht="13.5" customHeight="1">
      <c r="B57" s="113">
        <v>43</v>
      </c>
      <c r="C57" s="114"/>
      <c r="D57" s="115"/>
      <c r="E57" s="116"/>
      <c r="F57" s="117"/>
      <c r="G57" s="118"/>
      <c r="H57" s="119"/>
      <c r="I57" s="116"/>
      <c r="J57" s="117"/>
      <c r="K57" s="118"/>
      <c r="L57" s="119"/>
      <c r="M57" s="153"/>
      <c r="N57" s="307"/>
      <c r="O57" s="153"/>
      <c r="P57" s="120"/>
      <c r="Q57" s="117"/>
      <c r="R57" s="118"/>
      <c r="S57" s="115"/>
      <c r="T57" s="173"/>
      <c r="U57" s="118"/>
      <c r="V57" s="176"/>
      <c r="W57" s="117"/>
      <c r="X57" s="118"/>
      <c r="Y57" s="179"/>
    </row>
    <row r="58" spans="2:25" s="112" customFormat="1" ht="13.5" customHeight="1">
      <c r="B58" s="113">
        <v>44</v>
      </c>
      <c r="C58" s="114"/>
      <c r="D58" s="115"/>
      <c r="E58" s="116"/>
      <c r="F58" s="117"/>
      <c r="G58" s="118"/>
      <c r="H58" s="119"/>
      <c r="I58" s="116"/>
      <c r="J58" s="117"/>
      <c r="K58" s="118"/>
      <c r="L58" s="119"/>
      <c r="M58" s="153"/>
      <c r="N58" s="307"/>
      <c r="O58" s="153"/>
      <c r="P58" s="120"/>
      <c r="Q58" s="117"/>
      <c r="R58" s="118"/>
      <c r="S58" s="115"/>
      <c r="T58" s="173"/>
      <c r="U58" s="118"/>
      <c r="V58" s="176"/>
      <c r="W58" s="117"/>
      <c r="X58" s="118"/>
      <c r="Y58" s="179"/>
    </row>
    <row r="59" spans="2:25" s="112" customFormat="1" ht="13.5" customHeight="1">
      <c r="B59" s="113">
        <v>45</v>
      </c>
      <c r="C59" s="114"/>
      <c r="D59" s="115"/>
      <c r="E59" s="116"/>
      <c r="F59" s="117"/>
      <c r="G59" s="118"/>
      <c r="H59" s="119"/>
      <c r="I59" s="116"/>
      <c r="J59" s="117"/>
      <c r="K59" s="118"/>
      <c r="L59" s="119"/>
      <c r="M59" s="153"/>
      <c r="N59" s="307"/>
      <c r="O59" s="153"/>
      <c r="P59" s="120"/>
      <c r="Q59" s="117"/>
      <c r="R59" s="118"/>
      <c r="S59" s="115"/>
      <c r="T59" s="173"/>
      <c r="U59" s="118"/>
      <c r="V59" s="176"/>
      <c r="W59" s="117"/>
      <c r="X59" s="118"/>
      <c r="Y59" s="179"/>
    </row>
    <row r="60" spans="2:25" s="112" customFormat="1" ht="13.5" customHeight="1">
      <c r="B60" s="113">
        <v>46</v>
      </c>
      <c r="C60" s="114"/>
      <c r="D60" s="115"/>
      <c r="E60" s="116"/>
      <c r="F60" s="117"/>
      <c r="G60" s="118"/>
      <c r="H60" s="119"/>
      <c r="I60" s="116"/>
      <c r="J60" s="117"/>
      <c r="K60" s="118"/>
      <c r="L60" s="119"/>
      <c r="M60" s="153"/>
      <c r="N60" s="307"/>
      <c r="O60" s="153"/>
      <c r="P60" s="120"/>
      <c r="Q60" s="117"/>
      <c r="R60" s="118"/>
      <c r="S60" s="115"/>
      <c r="T60" s="173"/>
      <c r="U60" s="118"/>
      <c r="V60" s="176"/>
      <c r="W60" s="117"/>
      <c r="X60" s="118"/>
      <c r="Y60" s="179"/>
    </row>
    <row r="61" spans="2:25" s="112" customFormat="1" ht="13.5" customHeight="1">
      <c r="B61" s="113">
        <v>47</v>
      </c>
      <c r="C61" s="114"/>
      <c r="D61" s="115"/>
      <c r="E61" s="116"/>
      <c r="F61" s="117"/>
      <c r="G61" s="118"/>
      <c r="H61" s="119"/>
      <c r="I61" s="116"/>
      <c r="J61" s="117"/>
      <c r="K61" s="118"/>
      <c r="L61" s="119"/>
      <c r="M61" s="153"/>
      <c r="N61" s="307"/>
      <c r="O61" s="153"/>
      <c r="P61" s="120"/>
      <c r="Q61" s="117"/>
      <c r="R61" s="118"/>
      <c r="S61" s="115"/>
      <c r="T61" s="173"/>
      <c r="U61" s="118"/>
      <c r="V61" s="176"/>
      <c r="W61" s="117"/>
      <c r="X61" s="118"/>
      <c r="Y61" s="179"/>
    </row>
    <row r="62" spans="2:25" s="112" customFormat="1" ht="13.5" customHeight="1">
      <c r="B62" s="113">
        <v>48</v>
      </c>
      <c r="C62" s="114"/>
      <c r="D62" s="115"/>
      <c r="E62" s="116"/>
      <c r="F62" s="117"/>
      <c r="G62" s="118"/>
      <c r="H62" s="119"/>
      <c r="I62" s="116"/>
      <c r="J62" s="117"/>
      <c r="K62" s="118"/>
      <c r="L62" s="119"/>
      <c r="M62" s="153"/>
      <c r="N62" s="307"/>
      <c r="O62" s="153"/>
      <c r="P62" s="120"/>
      <c r="Q62" s="117"/>
      <c r="R62" s="118"/>
      <c r="S62" s="115"/>
      <c r="T62" s="173"/>
      <c r="U62" s="118"/>
      <c r="V62" s="176"/>
      <c r="W62" s="117"/>
      <c r="X62" s="118"/>
      <c r="Y62" s="179"/>
    </row>
    <row r="63" spans="2:25" s="112" customFormat="1" ht="13.5" customHeight="1">
      <c r="B63" s="113">
        <v>49</v>
      </c>
      <c r="C63" s="114"/>
      <c r="D63" s="115"/>
      <c r="E63" s="116"/>
      <c r="F63" s="117"/>
      <c r="G63" s="118"/>
      <c r="H63" s="119"/>
      <c r="I63" s="116"/>
      <c r="J63" s="117"/>
      <c r="K63" s="118"/>
      <c r="L63" s="119"/>
      <c r="M63" s="153"/>
      <c r="N63" s="307"/>
      <c r="O63" s="153"/>
      <c r="P63" s="120"/>
      <c r="Q63" s="117"/>
      <c r="R63" s="118"/>
      <c r="S63" s="115"/>
      <c r="T63" s="173"/>
      <c r="U63" s="118"/>
      <c r="V63" s="176"/>
      <c r="W63" s="117"/>
      <c r="X63" s="118"/>
      <c r="Y63" s="179"/>
    </row>
    <row r="64" spans="2:25" s="112" customFormat="1" ht="13.5" customHeight="1">
      <c r="B64" s="113">
        <v>50</v>
      </c>
      <c r="C64" s="114"/>
      <c r="D64" s="115"/>
      <c r="E64" s="116"/>
      <c r="F64" s="117"/>
      <c r="G64" s="118"/>
      <c r="H64" s="119"/>
      <c r="I64" s="116"/>
      <c r="J64" s="117"/>
      <c r="K64" s="118"/>
      <c r="L64" s="119"/>
      <c r="M64" s="153"/>
      <c r="N64" s="307"/>
      <c r="O64" s="153"/>
      <c r="P64" s="120"/>
      <c r="Q64" s="117"/>
      <c r="R64" s="118"/>
      <c r="S64" s="115"/>
      <c r="T64" s="173"/>
      <c r="U64" s="118"/>
      <c r="V64" s="176"/>
      <c r="W64" s="117"/>
      <c r="X64" s="118"/>
      <c r="Y64" s="179"/>
    </row>
    <row r="65" spans="2:25" s="112" customFormat="1" ht="13.5" customHeight="1">
      <c r="B65" s="113">
        <v>51</v>
      </c>
      <c r="C65" s="114"/>
      <c r="D65" s="115"/>
      <c r="E65" s="116"/>
      <c r="F65" s="117"/>
      <c r="G65" s="118"/>
      <c r="H65" s="119"/>
      <c r="I65" s="116"/>
      <c r="J65" s="117"/>
      <c r="K65" s="118"/>
      <c r="L65" s="119"/>
      <c r="M65" s="153"/>
      <c r="N65" s="307"/>
      <c r="O65" s="153"/>
      <c r="P65" s="120"/>
      <c r="Q65" s="117"/>
      <c r="R65" s="118"/>
      <c r="S65" s="115"/>
      <c r="T65" s="173"/>
      <c r="U65" s="118"/>
      <c r="V65" s="176"/>
      <c r="W65" s="117"/>
      <c r="X65" s="118"/>
      <c r="Y65" s="179"/>
    </row>
    <row r="66" spans="2:25" s="112" customFormat="1" ht="13.5" customHeight="1">
      <c r="B66" s="113">
        <v>52</v>
      </c>
      <c r="C66" s="114"/>
      <c r="D66" s="115"/>
      <c r="E66" s="116"/>
      <c r="F66" s="117"/>
      <c r="G66" s="118"/>
      <c r="H66" s="119"/>
      <c r="I66" s="116"/>
      <c r="J66" s="117"/>
      <c r="K66" s="118"/>
      <c r="L66" s="119"/>
      <c r="M66" s="153"/>
      <c r="N66" s="307"/>
      <c r="O66" s="153"/>
      <c r="P66" s="120"/>
      <c r="Q66" s="117"/>
      <c r="R66" s="118"/>
      <c r="S66" s="115"/>
      <c r="T66" s="173"/>
      <c r="U66" s="118"/>
      <c r="V66" s="176"/>
      <c r="W66" s="117"/>
      <c r="X66" s="118"/>
      <c r="Y66" s="179"/>
    </row>
    <row r="67" spans="2:25" s="112" customFormat="1" ht="13.5" customHeight="1">
      <c r="B67" s="113">
        <v>53</v>
      </c>
      <c r="C67" s="114"/>
      <c r="D67" s="115"/>
      <c r="E67" s="116"/>
      <c r="F67" s="117"/>
      <c r="G67" s="118"/>
      <c r="H67" s="119"/>
      <c r="I67" s="116"/>
      <c r="J67" s="117"/>
      <c r="K67" s="118"/>
      <c r="L67" s="119"/>
      <c r="M67" s="153"/>
      <c r="N67" s="307"/>
      <c r="O67" s="153"/>
      <c r="P67" s="120"/>
      <c r="Q67" s="117"/>
      <c r="R67" s="118"/>
      <c r="S67" s="115"/>
      <c r="T67" s="173"/>
      <c r="U67" s="118"/>
      <c r="V67" s="176"/>
      <c r="W67" s="117"/>
      <c r="X67" s="118"/>
      <c r="Y67" s="179"/>
    </row>
    <row r="68" spans="2:25" s="112" customFormat="1" ht="13.5" customHeight="1">
      <c r="B68" s="113">
        <v>54</v>
      </c>
      <c r="C68" s="114"/>
      <c r="D68" s="115"/>
      <c r="E68" s="116"/>
      <c r="F68" s="117"/>
      <c r="G68" s="118"/>
      <c r="H68" s="119"/>
      <c r="I68" s="116"/>
      <c r="J68" s="117"/>
      <c r="K68" s="118"/>
      <c r="L68" s="119"/>
      <c r="M68" s="153"/>
      <c r="N68" s="307"/>
      <c r="O68" s="153"/>
      <c r="P68" s="120"/>
      <c r="Q68" s="117"/>
      <c r="R68" s="118"/>
      <c r="S68" s="115"/>
      <c r="T68" s="173"/>
      <c r="U68" s="118"/>
      <c r="V68" s="176"/>
      <c r="W68" s="117"/>
      <c r="X68" s="118"/>
      <c r="Y68" s="179"/>
    </row>
    <row r="69" spans="2:25" s="112" customFormat="1" ht="13.5" customHeight="1">
      <c r="B69" s="113">
        <v>55</v>
      </c>
      <c r="C69" s="114"/>
      <c r="D69" s="115"/>
      <c r="E69" s="116"/>
      <c r="F69" s="117"/>
      <c r="G69" s="118"/>
      <c r="H69" s="119"/>
      <c r="I69" s="116"/>
      <c r="J69" s="117"/>
      <c r="K69" s="118"/>
      <c r="L69" s="119"/>
      <c r="M69" s="153"/>
      <c r="N69" s="307"/>
      <c r="O69" s="153"/>
      <c r="P69" s="120"/>
      <c r="Q69" s="117"/>
      <c r="R69" s="118"/>
      <c r="S69" s="115"/>
      <c r="T69" s="173"/>
      <c r="U69" s="118"/>
      <c r="V69" s="176"/>
      <c r="W69" s="117"/>
      <c r="X69" s="118"/>
      <c r="Y69" s="179"/>
    </row>
    <row r="70" spans="2:25" s="112" customFormat="1" ht="13.5" customHeight="1">
      <c r="B70" s="113">
        <v>56</v>
      </c>
      <c r="C70" s="114"/>
      <c r="D70" s="115"/>
      <c r="E70" s="116"/>
      <c r="F70" s="117"/>
      <c r="G70" s="118"/>
      <c r="H70" s="119"/>
      <c r="I70" s="116"/>
      <c r="J70" s="117"/>
      <c r="K70" s="118"/>
      <c r="L70" s="119"/>
      <c r="M70" s="153"/>
      <c r="N70" s="307"/>
      <c r="O70" s="153"/>
      <c r="P70" s="120"/>
      <c r="Q70" s="117"/>
      <c r="R70" s="118"/>
      <c r="S70" s="115"/>
      <c r="T70" s="173"/>
      <c r="U70" s="118"/>
      <c r="V70" s="176"/>
      <c r="W70" s="117"/>
      <c r="X70" s="118"/>
      <c r="Y70" s="179"/>
    </row>
    <row r="71" spans="2:25" s="112" customFormat="1" ht="13.5" customHeight="1">
      <c r="B71" s="113">
        <v>57</v>
      </c>
      <c r="C71" s="114"/>
      <c r="D71" s="115"/>
      <c r="E71" s="116"/>
      <c r="F71" s="117"/>
      <c r="G71" s="118"/>
      <c r="H71" s="119"/>
      <c r="I71" s="116"/>
      <c r="J71" s="117"/>
      <c r="K71" s="118"/>
      <c r="L71" s="119"/>
      <c r="M71" s="153"/>
      <c r="N71" s="307"/>
      <c r="O71" s="153"/>
      <c r="P71" s="120"/>
      <c r="Q71" s="117"/>
      <c r="R71" s="118"/>
      <c r="S71" s="115"/>
      <c r="T71" s="173"/>
      <c r="U71" s="118"/>
      <c r="V71" s="176"/>
      <c r="W71" s="117"/>
      <c r="X71" s="118"/>
      <c r="Y71" s="179"/>
    </row>
    <row r="72" spans="2:25" s="112" customFormat="1" ht="13.5" customHeight="1">
      <c r="B72" s="113">
        <v>58</v>
      </c>
      <c r="C72" s="114"/>
      <c r="D72" s="115"/>
      <c r="E72" s="116"/>
      <c r="F72" s="117"/>
      <c r="G72" s="118"/>
      <c r="H72" s="119"/>
      <c r="I72" s="116"/>
      <c r="J72" s="117"/>
      <c r="K72" s="118"/>
      <c r="L72" s="119"/>
      <c r="M72" s="153"/>
      <c r="N72" s="307"/>
      <c r="O72" s="153"/>
      <c r="P72" s="120"/>
      <c r="Q72" s="117"/>
      <c r="R72" s="118"/>
      <c r="S72" s="115"/>
      <c r="T72" s="173"/>
      <c r="U72" s="118"/>
      <c r="V72" s="176"/>
      <c r="W72" s="117"/>
      <c r="X72" s="118"/>
      <c r="Y72" s="179"/>
    </row>
    <row r="73" spans="2:25" s="112" customFormat="1" ht="13.5" customHeight="1">
      <c r="B73" s="113">
        <v>59</v>
      </c>
      <c r="C73" s="114"/>
      <c r="D73" s="115"/>
      <c r="E73" s="116"/>
      <c r="F73" s="117"/>
      <c r="G73" s="118"/>
      <c r="H73" s="119"/>
      <c r="I73" s="116"/>
      <c r="J73" s="117"/>
      <c r="K73" s="118"/>
      <c r="L73" s="119"/>
      <c r="M73" s="153"/>
      <c r="N73" s="307"/>
      <c r="O73" s="153"/>
      <c r="P73" s="120"/>
      <c r="Q73" s="117"/>
      <c r="R73" s="118"/>
      <c r="S73" s="115"/>
      <c r="T73" s="173"/>
      <c r="U73" s="118"/>
      <c r="V73" s="176"/>
      <c r="W73" s="117"/>
      <c r="X73" s="118"/>
      <c r="Y73" s="179"/>
    </row>
    <row r="74" spans="2:25" s="112" customFormat="1" ht="13.5" customHeight="1">
      <c r="B74" s="113">
        <v>60</v>
      </c>
      <c r="C74" s="114"/>
      <c r="D74" s="115"/>
      <c r="E74" s="116"/>
      <c r="F74" s="117"/>
      <c r="G74" s="118"/>
      <c r="H74" s="119"/>
      <c r="I74" s="116"/>
      <c r="J74" s="117"/>
      <c r="K74" s="118"/>
      <c r="L74" s="119"/>
      <c r="M74" s="153"/>
      <c r="N74" s="307"/>
      <c r="O74" s="153"/>
      <c r="P74" s="120"/>
      <c r="Q74" s="117"/>
      <c r="R74" s="118"/>
      <c r="S74" s="115"/>
      <c r="T74" s="173"/>
      <c r="U74" s="118"/>
      <c r="V74" s="176"/>
      <c r="W74" s="117"/>
      <c r="X74" s="118"/>
      <c r="Y74" s="179"/>
    </row>
    <row r="75" spans="2:25" s="112" customFormat="1" ht="13.5" customHeight="1">
      <c r="B75" s="113">
        <v>61</v>
      </c>
      <c r="C75" s="114"/>
      <c r="D75" s="115"/>
      <c r="E75" s="116"/>
      <c r="F75" s="117"/>
      <c r="G75" s="118"/>
      <c r="H75" s="119"/>
      <c r="I75" s="116"/>
      <c r="J75" s="117"/>
      <c r="K75" s="118"/>
      <c r="L75" s="119"/>
      <c r="M75" s="153"/>
      <c r="N75" s="307"/>
      <c r="O75" s="153"/>
      <c r="P75" s="120"/>
      <c r="Q75" s="117"/>
      <c r="R75" s="118"/>
      <c r="S75" s="115"/>
      <c r="T75" s="173"/>
      <c r="U75" s="118"/>
      <c r="V75" s="176"/>
      <c r="W75" s="117"/>
      <c r="X75" s="118"/>
      <c r="Y75" s="179"/>
    </row>
    <row r="76" spans="2:25" s="112" customFormat="1" ht="13.5" customHeight="1">
      <c r="B76" s="113">
        <v>62</v>
      </c>
      <c r="C76" s="114"/>
      <c r="D76" s="115"/>
      <c r="E76" s="116"/>
      <c r="F76" s="117"/>
      <c r="G76" s="118"/>
      <c r="H76" s="119"/>
      <c r="I76" s="116"/>
      <c r="J76" s="117"/>
      <c r="K76" s="118"/>
      <c r="L76" s="119"/>
      <c r="M76" s="153"/>
      <c r="N76" s="307"/>
      <c r="O76" s="153"/>
      <c r="P76" s="120"/>
      <c r="Q76" s="117"/>
      <c r="R76" s="118"/>
      <c r="S76" s="115"/>
      <c r="T76" s="173"/>
      <c r="U76" s="118"/>
      <c r="V76" s="176"/>
      <c r="W76" s="117"/>
      <c r="X76" s="118"/>
      <c r="Y76" s="179"/>
    </row>
    <row r="77" spans="2:25" s="112" customFormat="1" ht="13.5" customHeight="1">
      <c r="B77" s="113">
        <v>63</v>
      </c>
      <c r="C77" s="114"/>
      <c r="D77" s="115"/>
      <c r="E77" s="116"/>
      <c r="F77" s="117"/>
      <c r="G77" s="118"/>
      <c r="H77" s="119"/>
      <c r="I77" s="116"/>
      <c r="J77" s="117"/>
      <c r="K77" s="118"/>
      <c r="L77" s="119"/>
      <c r="M77" s="153"/>
      <c r="N77" s="307"/>
      <c r="O77" s="153"/>
      <c r="P77" s="120"/>
      <c r="Q77" s="117"/>
      <c r="R77" s="118"/>
      <c r="S77" s="115"/>
      <c r="T77" s="173"/>
      <c r="U77" s="118"/>
      <c r="V77" s="176"/>
      <c r="W77" s="117"/>
      <c r="X77" s="118"/>
      <c r="Y77" s="179"/>
    </row>
    <row r="78" spans="2:25" s="112" customFormat="1" ht="13.5" customHeight="1">
      <c r="B78" s="113">
        <v>64</v>
      </c>
      <c r="C78" s="114"/>
      <c r="D78" s="115"/>
      <c r="E78" s="116"/>
      <c r="F78" s="117"/>
      <c r="G78" s="118"/>
      <c r="H78" s="119"/>
      <c r="I78" s="116"/>
      <c r="J78" s="117"/>
      <c r="K78" s="118"/>
      <c r="L78" s="119"/>
      <c r="M78" s="153"/>
      <c r="N78" s="307"/>
      <c r="O78" s="153"/>
      <c r="P78" s="120"/>
      <c r="Q78" s="117"/>
      <c r="R78" s="118"/>
      <c r="S78" s="115"/>
      <c r="T78" s="173"/>
      <c r="U78" s="118"/>
      <c r="V78" s="176"/>
      <c r="W78" s="117"/>
      <c r="X78" s="118"/>
      <c r="Y78" s="179"/>
    </row>
    <row r="79" spans="2:25" s="112" customFormat="1" ht="13.5" customHeight="1">
      <c r="B79" s="113">
        <v>65</v>
      </c>
      <c r="C79" s="114"/>
      <c r="D79" s="115"/>
      <c r="E79" s="116"/>
      <c r="F79" s="117"/>
      <c r="G79" s="118"/>
      <c r="H79" s="119"/>
      <c r="I79" s="116"/>
      <c r="J79" s="117"/>
      <c r="K79" s="118"/>
      <c r="L79" s="119"/>
      <c r="M79" s="153"/>
      <c r="N79" s="307"/>
      <c r="O79" s="153"/>
      <c r="P79" s="120"/>
      <c r="Q79" s="117"/>
      <c r="R79" s="118"/>
      <c r="S79" s="115"/>
      <c r="T79" s="173"/>
      <c r="U79" s="118"/>
      <c r="V79" s="176"/>
      <c r="W79" s="117"/>
      <c r="X79" s="118"/>
      <c r="Y79" s="179"/>
    </row>
    <row r="80" spans="2:25" s="112" customFormat="1" ht="13.5" customHeight="1">
      <c r="B80" s="113">
        <v>66</v>
      </c>
      <c r="C80" s="114"/>
      <c r="D80" s="115"/>
      <c r="E80" s="116"/>
      <c r="F80" s="117"/>
      <c r="G80" s="118"/>
      <c r="H80" s="119"/>
      <c r="I80" s="116"/>
      <c r="J80" s="117"/>
      <c r="K80" s="118"/>
      <c r="L80" s="119"/>
      <c r="M80" s="153"/>
      <c r="N80" s="307"/>
      <c r="O80" s="153"/>
      <c r="P80" s="120"/>
      <c r="Q80" s="117"/>
      <c r="R80" s="118"/>
      <c r="S80" s="115"/>
      <c r="T80" s="173"/>
      <c r="U80" s="118"/>
      <c r="V80" s="176"/>
      <c r="W80" s="117"/>
      <c r="X80" s="118"/>
      <c r="Y80" s="179"/>
    </row>
    <row r="81" spans="2:25" s="112" customFormat="1" ht="13.5" customHeight="1">
      <c r="B81" s="113">
        <v>67</v>
      </c>
      <c r="C81" s="114"/>
      <c r="D81" s="115"/>
      <c r="E81" s="116"/>
      <c r="F81" s="117"/>
      <c r="G81" s="118"/>
      <c r="H81" s="119"/>
      <c r="I81" s="116"/>
      <c r="J81" s="117"/>
      <c r="K81" s="118"/>
      <c r="L81" s="119"/>
      <c r="M81" s="153"/>
      <c r="N81" s="307"/>
      <c r="O81" s="153"/>
      <c r="P81" s="120"/>
      <c r="Q81" s="117"/>
      <c r="R81" s="118"/>
      <c r="S81" s="115"/>
      <c r="T81" s="173"/>
      <c r="U81" s="118"/>
      <c r="V81" s="176"/>
      <c r="W81" s="117"/>
      <c r="X81" s="118"/>
      <c r="Y81" s="179"/>
    </row>
    <row r="82" spans="2:25" s="112" customFormat="1" ht="13.5" customHeight="1">
      <c r="B82" s="113">
        <v>68</v>
      </c>
      <c r="C82" s="114"/>
      <c r="D82" s="115"/>
      <c r="E82" s="116"/>
      <c r="F82" s="117"/>
      <c r="G82" s="118"/>
      <c r="H82" s="119"/>
      <c r="I82" s="116"/>
      <c r="J82" s="117"/>
      <c r="K82" s="118"/>
      <c r="L82" s="119"/>
      <c r="M82" s="153"/>
      <c r="N82" s="307"/>
      <c r="O82" s="153"/>
      <c r="P82" s="120"/>
      <c r="Q82" s="117"/>
      <c r="R82" s="118"/>
      <c r="S82" s="115"/>
      <c r="T82" s="173"/>
      <c r="U82" s="118"/>
      <c r="V82" s="176"/>
      <c r="W82" s="117"/>
      <c r="X82" s="118"/>
      <c r="Y82" s="179"/>
    </row>
    <row r="83" spans="2:25" s="112" customFormat="1" ht="13.5" customHeight="1">
      <c r="B83" s="113">
        <v>69</v>
      </c>
      <c r="C83" s="114"/>
      <c r="D83" s="115"/>
      <c r="E83" s="116"/>
      <c r="F83" s="117"/>
      <c r="G83" s="118"/>
      <c r="H83" s="119"/>
      <c r="I83" s="116"/>
      <c r="J83" s="117"/>
      <c r="K83" s="118"/>
      <c r="L83" s="119"/>
      <c r="M83" s="153"/>
      <c r="N83" s="307"/>
      <c r="O83" s="153"/>
      <c r="P83" s="120"/>
      <c r="Q83" s="117"/>
      <c r="R83" s="118"/>
      <c r="S83" s="115"/>
      <c r="T83" s="173"/>
      <c r="U83" s="118"/>
      <c r="V83" s="176"/>
      <c r="W83" s="117"/>
      <c r="X83" s="118"/>
      <c r="Y83" s="179"/>
    </row>
    <row r="84" spans="2:25" s="112" customFormat="1" ht="13.5" customHeight="1">
      <c r="B84" s="113">
        <v>70</v>
      </c>
      <c r="C84" s="114"/>
      <c r="D84" s="115"/>
      <c r="E84" s="116"/>
      <c r="F84" s="117"/>
      <c r="G84" s="118"/>
      <c r="H84" s="119"/>
      <c r="I84" s="116"/>
      <c r="J84" s="117"/>
      <c r="K84" s="118"/>
      <c r="L84" s="119"/>
      <c r="M84" s="153"/>
      <c r="N84" s="307"/>
      <c r="O84" s="153"/>
      <c r="P84" s="120"/>
      <c r="Q84" s="117"/>
      <c r="R84" s="118"/>
      <c r="S84" s="115"/>
      <c r="T84" s="173"/>
      <c r="U84" s="118"/>
      <c r="V84" s="176"/>
      <c r="W84" s="117"/>
      <c r="X84" s="118"/>
      <c r="Y84" s="179"/>
    </row>
    <row r="85" spans="2:25" s="112" customFormat="1" ht="13.5" customHeight="1">
      <c r="B85" s="113">
        <v>71</v>
      </c>
      <c r="C85" s="114"/>
      <c r="D85" s="115"/>
      <c r="E85" s="116"/>
      <c r="F85" s="117"/>
      <c r="G85" s="118"/>
      <c r="H85" s="119"/>
      <c r="I85" s="116"/>
      <c r="J85" s="117"/>
      <c r="K85" s="118"/>
      <c r="L85" s="119"/>
      <c r="M85" s="153"/>
      <c r="N85" s="307"/>
      <c r="O85" s="153"/>
      <c r="P85" s="120"/>
      <c r="Q85" s="117"/>
      <c r="R85" s="118"/>
      <c r="S85" s="115"/>
      <c r="T85" s="173"/>
      <c r="U85" s="118"/>
      <c r="V85" s="176"/>
      <c r="W85" s="117"/>
      <c r="X85" s="118"/>
      <c r="Y85" s="179"/>
    </row>
    <row r="86" spans="2:25" s="112" customFormat="1" ht="13.5" customHeight="1">
      <c r="B86" s="113">
        <v>72</v>
      </c>
      <c r="C86" s="114"/>
      <c r="D86" s="115"/>
      <c r="E86" s="116"/>
      <c r="F86" s="117"/>
      <c r="G86" s="118"/>
      <c r="H86" s="119"/>
      <c r="I86" s="116"/>
      <c r="J86" s="117"/>
      <c r="K86" s="118"/>
      <c r="L86" s="119"/>
      <c r="M86" s="153"/>
      <c r="N86" s="307"/>
      <c r="O86" s="153"/>
      <c r="P86" s="120"/>
      <c r="Q86" s="117"/>
      <c r="R86" s="118"/>
      <c r="S86" s="115"/>
      <c r="T86" s="173"/>
      <c r="U86" s="118"/>
      <c r="V86" s="176"/>
      <c r="W86" s="117"/>
      <c r="X86" s="118"/>
      <c r="Y86" s="179"/>
    </row>
    <row r="87" spans="2:25" s="112" customFormat="1" ht="13.5" customHeight="1">
      <c r="B87" s="113">
        <v>73</v>
      </c>
      <c r="C87" s="114"/>
      <c r="D87" s="115"/>
      <c r="E87" s="116"/>
      <c r="F87" s="117"/>
      <c r="G87" s="118"/>
      <c r="H87" s="119"/>
      <c r="I87" s="116"/>
      <c r="J87" s="117"/>
      <c r="K87" s="118"/>
      <c r="L87" s="119"/>
      <c r="M87" s="153"/>
      <c r="N87" s="307"/>
      <c r="O87" s="153"/>
      <c r="P87" s="120"/>
      <c r="Q87" s="117"/>
      <c r="R87" s="118"/>
      <c r="S87" s="115"/>
      <c r="T87" s="173"/>
      <c r="U87" s="118"/>
      <c r="V87" s="176"/>
      <c r="W87" s="117"/>
      <c r="X87" s="118"/>
      <c r="Y87" s="179"/>
    </row>
    <row r="88" spans="2:25" s="112" customFormat="1" ht="13.5" customHeight="1">
      <c r="B88" s="113">
        <v>74</v>
      </c>
      <c r="C88" s="114"/>
      <c r="D88" s="115"/>
      <c r="E88" s="116"/>
      <c r="F88" s="117"/>
      <c r="G88" s="118"/>
      <c r="H88" s="119"/>
      <c r="I88" s="116"/>
      <c r="J88" s="117"/>
      <c r="K88" s="118"/>
      <c r="L88" s="119"/>
      <c r="M88" s="153"/>
      <c r="N88" s="307"/>
      <c r="O88" s="153"/>
      <c r="P88" s="120"/>
      <c r="Q88" s="117"/>
      <c r="R88" s="118"/>
      <c r="S88" s="115"/>
      <c r="T88" s="173"/>
      <c r="U88" s="118"/>
      <c r="V88" s="176"/>
      <c r="W88" s="117"/>
      <c r="X88" s="118"/>
      <c r="Y88" s="179"/>
    </row>
    <row r="89" spans="2:25" s="112" customFormat="1" ht="13.5" customHeight="1">
      <c r="B89" s="113">
        <v>75</v>
      </c>
      <c r="C89" s="114"/>
      <c r="D89" s="115"/>
      <c r="E89" s="116"/>
      <c r="F89" s="117"/>
      <c r="G89" s="118"/>
      <c r="H89" s="119"/>
      <c r="I89" s="116"/>
      <c r="J89" s="117"/>
      <c r="K89" s="118"/>
      <c r="L89" s="119"/>
      <c r="M89" s="153"/>
      <c r="N89" s="307"/>
      <c r="O89" s="153"/>
      <c r="P89" s="120"/>
      <c r="Q89" s="117"/>
      <c r="R89" s="118"/>
      <c r="S89" s="115"/>
      <c r="T89" s="173"/>
      <c r="U89" s="118"/>
      <c r="V89" s="176"/>
      <c r="W89" s="117"/>
      <c r="X89" s="118"/>
      <c r="Y89" s="179"/>
    </row>
    <row r="90" spans="2:25" s="112" customFormat="1" ht="13.5" customHeight="1">
      <c r="B90" s="113">
        <v>76</v>
      </c>
      <c r="C90" s="114"/>
      <c r="D90" s="115"/>
      <c r="E90" s="116"/>
      <c r="F90" s="117"/>
      <c r="G90" s="118"/>
      <c r="H90" s="119"/>
      <c r="I90" s="116"/>
      <c r="J90" s="117"/>
      <c r="K90" s="118"/>
      <c r="L90" s="119"/>
      <c r="M90" s="153"/>
      <c r="N90" s="307"/>
      <c r="O90" s="153"/>
      <c r="P90" s="120"/>
      <c r="Q90" s="117"/>
      <c r="R90" s="118"/>
      <c r="S90" s="115"/>
      <c r="T90" s="173"/>
      <c r="U90" s="118"/>
      <c r="V90" s="176"/>
      <c r="W90" s="117"/>
      <c r="X90" s="118"/>
      <c r="Y90" s="179"/>
    </row>
    <row r="91" spans="2:25" s="112" customFormat="1" ht="13.5" customHeight="1">
      <c r="B91" s="113">
        <v>77</v>
      </c>
      <c r="C91" s="114"/>
      <c r="D91" s="115"/>
      <c r="E91" s="116"/>
      <c r="F91" s="117"/>
      <c r="G91" s="118"/>
      <c r="H91" s="119"/>
      <c r="I91" s="116"/>
      <c r="J91" s="117"/>
      <c r="K91" s="118"/>
      <c r="L91" s="119"/>
      <c r="M91" s="153"/>
      <c r="N91" s="307"/>
      <c r="O91" s="153"/>
      <c r="P91" s="120"/>
      <c r="Q91" s="117"/>
      <c r="R91" s="118"/>
      <c r="S91" s="115"/>
      <c r="T91" s="173"/>
      <c r="U91" s="118"/>
      <c r="V91" s="176"/>
      <c r="W91" s="117"/>
      <c r="X91" s="118"/>
      <c r="Y91" s="179"/>
    </row>
    <row r="92" spans="2:25" s="112" customFormat="1" ht="13.5" customHeight="1">
      <c r="B92" s="113">
        <v>78</v>
      </c>
      <c r="C92" s="114"/>
      <c r="D92" s="115"/>
      <c r="E92" s="116"/>
      <c r="F92" s="117"/>
      <c r="G92" s="118"/>
      <c r="H92" s="119"/>
      <c r="I92" s="116"/>
      <c r="J92" s="117"/>
      <c r="K92" s="118"/>
      <c r="L92" s="119"/>
      <c r="M92" s="153"/>
      <c r="N92" s="307"/>
      <c r="O92" s="153"/>
      <c r="P92" s="120"/>
      <c r="Q92" s="117"/>
      <c r="R92" s="118"/>
      <c r="S92" s="115"/>
      <c r="T92" s="173"/>
      <c r="U92" s="118"/>
      <c r="V92" s="176"/>
      <c r="W92" s="117"/>
      <c r="X92" s="118"/>
      <c r="Y92" s="179"/>
    </row>
    <row r="93" spans="2:25" s="112" customFormat="1" ht="13.5" customHeight="1">
      <c r="B93" s="113">
        <v>79</v>
      </c>
      <c r="C93" s="114"/>
      <c r="D93" s="115"/>
      <c r="E93" s="116"/>
      <c r="F93" s="117"/>
      <c r="G93" s="118"/>
      <c r="H93" s="119"/>
      <c r="I93" s="116"/>
      <c r="J93" s="117"/>
      <c r="K93" s="118"/>
      <c r="L93" s="119"/>
      <c r="M93" s="153"/>
      <c r="N93" s="307"/>
      <c r="O93" s="153"/>
      <c r="P93" s="120"/>
      <c r="Q93" s="117"/>
      <c r="R93" s="118"/>
      <c r="S93" s="115"/>
      <c r="T93" s="173"/>
      <c r="U93" s="118"/>
      <c r="V93" s="176"/>
      <c r="W93" s="117"/>
      <c r="X93" s="118"/>
      <c r="Y93" s="179"/>
    </row>
    <row r="94" spans="2:25" s="112" customFormat="1" ht="13.5" customHeight="1">
      <c r="B94" s="113">
        <v>80</v>
      </c>
      <c r="C94" s="114"/>
      <c r="D94" s="115"/>
      <c r="E94" s="116"/>
      <c r="F94" s="117"/>
      <c r="G94" s="118"/>
      <c r="H94" s="119"/>
      <c r="I94" s="116"/>
      <c r="J94" s="117"/>
      <c r="K94" s="118"/>
      <c r="L94" s="119"/>
      <c r="M94" s="153"/>
      <c r="N94" s="307"/>
      <c r="O94" s="153"/>
      <c r="P94" s="120"/>
      <c r="Q94" s="117"/>
      <c r="R94" s="118"/>
      <c r="S94" s="115"/>
      <c r="T94" s="173"/>
      <c r="U94" s="118"/>
      <c r="V94" s="176"/>
      <c r="W94" s="117"/>
      <c r="X94" s="118"/>
      <c r="Y94" s="179"/>
    </row>
    <row r="95" spans="2:25" s="112" customFormat="1" ht="13.5" customHeight="1">
      <c r="B95" s="113">
        <v>81</v>
      </c>
      <c r="C95" s="114"/>
      <c r="D95" s="115"/>
      <c r="E95" s="116"/>
      <c r="F95" s="117"/>
      <c r="G95" s="118"/>
      <c r="H95" s="119"/>
      <c r="I95" s="116"/>
      <c r="J95" s="117"/>
      <c r="K95" s="118"/>
      <c r="L95" s="119"/>
      <c r="M95" s="153"/>
      <c r="N95" s="307"/>
      <c r="O95" s="153"/>
      <c r="P95" s="120"/>
      <c r="Q95" s="117"/>
      <c r="R95" s="118"/>
      <c r="S95" s="115"/>
      <c r="T95" s="173"/>
      <c r="U95" s="118"/>
      <c r="V95" s="176"/>
      <c r="W95" s="117"/>
      <c r="X95" s="118"/>
      <c r="Y95" s="179"/>
    </row>
    <row r="96" spans="2:25" s="112" customFormat="1" ht="13.5" customHeight="1">
      <c r="B96" s="113">
        <v>82</v>
      </c>
      <c r="C96" s="114"/>
      <c r="D96" s="115"/>
      <c r="E96" s="116"/>
      <c r="F96" s="117"/>
      <c r="G96" s="118"/>
      <c r="H96" s="119"/>
      <c r="I96" s="116"/>
      <c r="J96" s="117"/>
      <c r="K96" s="118"/>
      <c r="L96" s="119"/>
      <c r="M96" s="153"/>
      <c r="N96" s="307"/>
      <c r="O96" s="153"/>
      <c r="P96" s="120"/>
      <c r="Q96" s="117"/>
      <c r="R96" s="118"/>
      <c r="S96" s="115"/>
      <c r="T96" s="173"/>
      <c r="U96" s="118"/>
      <c r="V96" s="176"/>
      <c r="W96" s="117"/>
      <c r="X96" s="118"/>
      <c r="Y96" s="179"/>
    </row>
    <row r="97" spans="2:25" s="112" customFormat="1" ht="13.5" customHeight="1">
      <c r="B97" s="113">
        <v>83</v>
      </c>
      <c r="C97" s="114"/>
      <c r="D97" s="115"/>
      <c r="E97" s="116"/>
      <c r="F97" s="117"/>
      <c r="G97" s="118"/>
      <c r="H97" s="119"/>
      <c r="I97" s="116"/>
      <c r="J97" s="117"/>
      <c r="K97" s="118"/>
      <c r="L97" s="119"/>
      <c r="M97" s="153"/>
      <c r="N97" s="307"/>
      <c r="O97" s="153"/>
      <c r="P97" s="120"/>
      <c r="Q97" s="117"/>
      <c r="R97" s="118"/>
      <c r="S97" s="115"/>
      <c r="T97" s="173"/>
      <c r="U97" s="118"/>
      <c r="V97" s="176"/>
      <c r="W97" s="117"/>
      <c r="X97" s="118"/>
      <c r="Y97" s="179"/>
    </row>
    <row r="98" spans="2:25" s="112" customFormat="1" ht="13.5" customHeight="1">
      <c r="B98" s="113">
        <v>84</v>
      </c>
      <c r="C98" s="114"/>
      <c r="D98" s="115"/>
      <c r="E98" s="116"/>
      <c r="F98" s="117"/>
      <c r="G98" s="118"/>
      <c r="H98" s="119"/>
      <c r="I98" s="116"/>
      <c r="J98" s="117"/>
      <c r="K98" s="118"/>
      <c r="L98" s="119"/>
      <c r="M98" s="153"/>
      <c r="N98" s="307"/>
      <c r="O98" s="153"/>
      <c r="P98" s="120"/>
      <c r="Q98" s="117"/>
      <c r="R98" s="118"/>
      <c r="S98" s="115"/>
      <c r="T98" s="173"/>
      <c r="U98" s="118"/>
      <c r="V98" s="176"/>
      <c r="W98" s="117"/>
      <c r="X98" s="118"/>
      <c r="Y98" s="179"/>
    </row>
    <row r="99" spans="2:25" s="112" customFormat="1" ht="13.5" customHeight="1">
      <c r="B99" s="113">
        <v>85</v>
      </c>
      <c r="C99" s="114"/>
      <c r="D99" s="115"/>
      <c r="E99" s="116"/>
      <c r="F99" s="117"/>
      <c r="G99" s="118"/>
      <c r="H99" s="119"/>
      <c r="I99" s="116"/>
      <c r="J99" s="117"/>
      <c r="K99" s="118"/>
      <c r="L99" s="119"/>
      <c r="M99" s="153"/>
      <c r="N99" s="307"/>
      <c r="O99" s="153"/>
      <c r="P99" s="120"/>
      <c r="Q99" s="117"/>
      <c r="R99" s="118"/>
      <c r="S99" s="115"/>
      <c r="T99" s="173"/>
      <c r="U99" s="118"/>
      <c r="V99" s="176"/>
      <c r="W99" s="117"/>
      <c r="X99" s="118"/>
      <c r="Y99" s="179"/>
    </row>
    <row r="100" spans="2:25" s="112" customFormat="1" ht="13.5" customHeight="1">
      <c r="B100" s="113">
        <v>86</v>
      </c>
      <c r="C100" s="114"/>
      <c r="D100" s="115"/>
      <c r="E100" s="116"/>
      <c r="F100" s="117"/>
      <c r="G100" s="118"/>
      <c r="H100" s="119"/>
      <c r="I100" s="116"/>
      <c r="J100" s="117"/>
      <c r="K100" s="118"/>
      <c r="L100" s="119"/>
      <c r="M100" s="153"/>
      <c r="N100" s="307"/>
      <c r="O100" s="153"/>
      <c r="P100" s="120"/>
      <c r="Q100" s="117"/>
      <c r="R100" s="118"/>
      <c r="S100" s="115"/>
      <c r="T100" s="173"/>
      <c r="U100" s="118"/>
      <c r="V100" s="176"/>
      <c r="W100" s="117"/>
      <c r="X100" s="118"/>
      <c r="Y100" s="179"/>
    </row>
    <row r="101" spans="2:25" s="112" customFormat="1" ht="13.5" customHeight="1">
      <c r="B101" s="113">
        <v>87</v>
      </c>
      <c r="C101" s="114"/>
      <c r="D101" s="115"/>
      <c r="E101" s="116"/>
      <c r="F101" s="117"/>
      <c r="G101" s="118"/>
      <c r="H101" s="119"/>
      <c r="I101" s="116"/>
      <c r="J101" s="117"/>
      <c r="K101" s="118"/>
      <c r="L101" s="119"/>
      <c r="M101" s="153"/>
      <c r="N101" s="307"/>
      <c r="O101" s="153"/>
      <c r="P101" s="120"/>
      <c r="Q101" s="117"/>
      <c r="R101" s="118"/>
      <c r="S101" s="115"/>
      <c r="T101" s="173"/>
      <c r="U101" s="118"/>
      <c r="V101" s="176"/>
      <c r="W101" s="117"/>
      <c r="X101" s="118"/>
      <c r="Y101" s="179"/>
    </row>
    <row r="102" spans="2:25" s="112" customFormat="1" ht="13.5" customHeight="1">
      <c r="B102" s="113">
        <v>88</v>
      </c>
      <c r="C102" s="114"/>
      <c r="D102" s="115"/>
      <c r="E102" s="116"/>
      <c r="F102" s="117"/>
      <c r="G102" s="118"/>
      <c r="H102" s="119"/>
      <c r="I102" s="116"/>
      <c r="J102" s="117"/>
      <c r="K102" s="118"/>
      <c r="L102" s="119"/>
      <c r="M102" s="153"/>
      <c r="N102" s="307"/>
      <c r="O102" s="153"/>
      <c r="P102" s="120"/>
      <c r="Q102" s="117"/>
      <c r="R102" s="118"/>
      <c r="S102" s="115"/>
      <c r="T102" s="173"/>
      <c r="U102" s="118"/>
      <c r="V102" s="176"/>
      <c r="W102" s="117"/>
      <c r="X102" s="118"/>
      <c r="Y102" s="179"/>
    </row>
    <row r="103" spans="2:25" s="112" customFormat="1" ht="13.5" customHeight="1">
      <c r="B103" s="113">
        <v>89</v>
      </c>
      <c r="C103" s="114"/>
      <c r="D103" s="115"/>
      <c r="E103" s="116"/>
      <c r="F103" s="117"/>
      <c r="G103" s="118"/>
      <c r="H103" s="119"/>
      <c r="I103" s="116"/>
      <c r="J103" s="117"/>
      <c r="K103" s="118"/>
      <c r="L103" s="119"/>
      <c r="M103" s="153"/>
      <c r="N103" s="307"/>
      <c r="O103" s="153"/>
      <c r="P103" s="120"/>
      <c r="Q103" s="117"/>
      <c r="R103" s="118"/>
      <c r="S103" s="115"/>
      <c r="T103" s="173"/>
      <c r="U103" s="118"/>
      <c r="V103" s="176"/>
      <c r="W103" s="117"/>
      <c r="X103" s="118"/>
      <c r="Y103" s="179"/>
    </row>
    <row r="104" spans="2:25" s="112" customFormat="1" ht="13.5" customHeight="1">
      <c r="B104" s="113">
        <v>90</v>
      </c>
      <c r="C104" s="114"/>
      <c r="D104" s="115"/>
      <c r="E104" s="116"/>
      <c r="F104" s="117"/>
      <c r="G104" s="118"/>
      <c r="H104" s="119"/>
      <c r="I104" s="116"/>
      <c r="J104" s="117"/>
      <c r="K104" s="118"/>
      <c r="L104" s="119"/>
      <c r="M104" s="153"/>
      <c r="N104" s="307"/>
      <c r="O104" s="153"/>
      <c r="P104" s="120"/>
      <c r="Q104" s="117"/>
      <c r="R104" s="118"/>
      <c r="S104" s="115"/>
      <c r="T104" s="173"/>
      <c r="U104" s="118"/>
      <c r="V104" s="176"/>
      <c r="W104" s="117"/>
      <c r="X104" s="118"/>
      <c r="Y104" s="179"/>
    </row>
    <row r="105" spans="2:25" s="112" customFormat="1" ht="13.5" customHeight="1">
      <c r="B105" s="113">
        <v>91</v>
      </c>
      <c r="C105" s="114"/>
      <c r="D105" s="115"/>
      <c r="E105" s="116"/>
      <c r="F105" s="117"/>
      <c r="G105" s="118"/>
      <c r="H105" s="119"/>
      <c r="I105" s="116"/>
      <c r="J105" s="117"/>
      <c r="K105" s="118"/>
      <c r="L105" s="119"/>
      <c r="M105" s="153"/>
      <c r="N105" s="307"/>
      <c r="O105" s="153"/>
      <c r="P105" s="120"/>
      <c r="Q105" s="117"/>
      <c r="R105" s="118"/>
      <c r="S105" s="115"/>
      <c r="T105" s="173"/>
      <c r="U105" s="118"/>
      <c r="V105" s="176"/>
      <c r="W105" s="117"/>
      <c r="X105" s="118"/>
      <c r="Y105" s="179"/>
    </row>
    <row r="106" spans="2:25" s="112" customFormat="1" ht="13.5" customHeight="1">
      <c r="B106" s="113">
        <v>92</v>
      </c>
      <c r="C106" s="114"/>
      <c r="D106" s="115"/>
      <c r="E106" s="116"/>
      <c r="F106" s="117"/>
      <c r="G106" s="118"/>
      <c r="H106" s="119"/>
      <c r="I106" s="116"/>
      <c r="J106" s="117"/>
      <c r="K106" s="118"/>
      <c r="L106" s="119"/>
      <c r="M106" s="153"/>
      <c r="N106" s="307"/>
      <c r="O106" s="153"/>
      <c r="P106" s="120"/>
      <c r="Q106" s="117"/>
      <c r="R106" s="118"/>
      <c r="S106" s="115"/>
      <c r="T106" s="173"/>
      <c r="U106" s="118"/>
      <c r="V106" s="176"/>
      <c r="W106" s="117"/>
      <c r="X106" s="118"/>
      <c r="Y106" s="179"/>
    </row>
    <row r="107" spans="2:25" s="112" customFormat="1" ht="13.5" customHeight="1">
      <c r="B107" s="113">
        <v>93</v>
      </c>
      <c r="C107" s="114"/>
      <c r="D107" s="115"/>
      <c r="E107" s="116"/>
      <c r="F107" s="117"/>
      <c r="G107" s="118"/>
      <c r="H107" s="119"/>
      <c r="I107" s="116"/>
      <c r="J107" s="117"/>
      <c r="K107" s="118"/>
      <c r="L107" s="119"/>
      <c r="M107" s="153"/>
      <c r="N107" s="307"/>
      <c r="O107" s="153"/>
      <c r="P107" s="120"/>
      <c r="Q107" s="117"/>
      <c r="R107" s="118"/>
      <c r="S107" s="115"/>
      <c r="T107" s="173"/>
      <c r="U107" s="118"/>
      <c r="V107" s="176"/>
      <c r="W107" s="117"/>
      <c r="X107" s="118"/>
      <c r="Y107" s="179"/>
    </row>
    <row r="108" spans="2:25" s="112" customFormat="1" ht="13.5" customHeight="1">
      <c r="B108" s="113">
        <v>94</v>
      </c>
      <c r="C108" s="114"/>
      <c r="D108" s="115"/>
      <c r="E108" s="116"/>
      <c r="F108" s="117"/>
      <c r="G108" s="118"/>
      <c r="H108" s="119"/>
      <c r="I108" s="116"/>
      <c r="J108" s="117"/>
      <c r="K108" s="118"/>
      <c r="L108" s="119"/>
      <c r="M108" s="153"/>
      <c r="N108" s="307"/>
      <c r="O108" s="153"/>
      <c r="P108" s="120"/>
      <c r="Q108" s="117"/>
      <c r="R108" s="118"/>
      <c r="S108" s="115"/>
      <c r="T108" s="173"/>
      <c r="U108" s="118"/>
      <c r="V108" s="176"/>
      <c r="W108" s="117"/>
      <c r="X108" s="118"/>
      <c r="Y108" s="179"/>
    </row>
    <row r="109" spans="2:25" s="112" customFormat="1" ht="13.5" customHeight="1">
      <c r="B109" s="113">
        <v>95</v>
      </c>
      <c r="C109" s="114"/>
      <c r="D109" s="115"/>
      <c r="E109" s="116"/>
      <c r="F109" s="117"/>
      <c r="G109" s="118"/>
      <c r="H109" s="119"/>
      <c r="I109" s="116"/>
      <c r="J109" s="117"/>
      <c r="K109" s="118"/>
      <c r="L109" s="119"/>
      <c r="M109" s="153"/>
      <c r="N109" s="307"/>
      <c r="O109" s="153"/>
      <c r="P109" s="120"/>
      <c r="Q109" s="117"/>
      <c r="R109" s="118"/>
      <c r="S109" s="115"/>
      <c r="T109" s="173"/>
      <c r="U109" s="118"/>
      <c r="V109" s="176"/>
      <c r="W109" s="117"/>
      <c r="X109" s="118"/>
      <c r="Y109" s="179"/>
    </row>
    <row r="110" spans="2:25" s="112" customFormat="1" ht="13.5" customHeight="1">
      <c r="B110" s="113">
        <v>96</v>
      </c>
      <c r="C110" s="114"/>
      <c r="D110" s="115"/>
      <c r="E110" s="116"/>
      <c r="F110" s="117"/>
      <c r="G110" s="118"/>
      <c r="H110" s="119"/>
      <c r="I110" s="116"/>
      <c r="J110" s="117"/>
      <c r="K110" s="118"/>
      <c r="L110" s="119"/>
      <c r="M110" s="153"/>
      <c r="N110" s="307"/>
      <c r="O110" s="153"/>
      <c r="P110" s="120"/>
      <c r="Q110" s="117"/>
      <c r="R110" s="118"/>
      <c r="S110" s="115"/>
      <c r="T110" s="173"/>
      <c r="U110" s="118"/>
      <c r="V110" s="176"/>
      <c r="W110" s="117"/>
      <c r="X110" s="118"/>
      <c r="Y110" s="179"/>
    </row>
    <row r="111" spans="2:25" s="112" customFormat="1" ht="13.5" customHeight="1">
      <c r="B111" s="113">
        <v>97</v>
      </c>
      <c r="C111" s="114"/>
      <c r="D111" s="115"/>
      <c r="E111" s="116"/>
      <c r="F111" s="117"/>
      <c r="G111" s="118"/>
      <c r="H111" s="119"/>
      <c r="I111" s="116"/>
      <c r="J111" s="117"/>
      <c r="K111" s="118"/>
      <c r="L111" s="119"/>
      <c r="M111" s="153"/>
      <c r="N111" s="307"/>
      <c r="O111" s="153"/>
      <c r="P111" s="120"/>
      <c r="Q111" s="117"/>
      <c r="R111" s="118"/>
      <c r="S111" s="115"/>
      <c r="T111" s="173"/>
      <c r="U111" s="118"/>
      <c r="V111" s="176"/>
      <c r="W111" s="117"/>
      <c r="X111" s="118"/>
      <c r="Y111" s="179"/>
    </row>
    <row r="112" spans="2:25" s="112" customFormat="1" ht="13.5" customHeight="1">
      <c r="B112" s="113">
        <v>98</v>
      </c>
      <c r="C112" s="114"/>
      <c r="D112" s="115"/>
      <c r="E112" s="116"/>
      <c r="F112" s="117"/>
      <c r="G112" s="118"/>
      <c r="H112" s="119"/>
      <c r="I112" s="116"/>
      <c r="J112" s="117"/>
      <c r="K112" s="118"/>
      <c r="L112" s="119"/>
      <c r="M112" s="153"/>
      <c r="N112" s="307"/>
      <c r="O112" s="153"/>
      <c r="P112" s="120"/>
      <c r="Q112" s="117"/>
      <c r="R112" s="118"/>
      <c r="S112" s="115"/>
      <c r="T112" s="173"/>
      <c r="U112" s="118"/>
      <c r="V112" s="176"/>
      <c r="W112" s="117"/>
      <c r="X112" s="118"/>
      <c r="Y112" s="179"/>
    </row>
    <row r="113" spans="2:25" s="112" customFormat="1" ht="13.5" customHeight="1">
      <c r="B113" s="113">
        <v>99</v>
      </c>
      <c r="C113" s="114"/>
      <c r="D113" s="115"/>
      <c r="E113" s="116"/>
      <c r="F113" s="117"/>
      <c r="G113" s="118"/>
      <c r="H113" s="119"/>
      <c r="I113" s="116"/>
      <c r="J113" s="117"/>
      <c r="K113" s="118"/>
      <c r="L113" s="119"/>
      <c r="M113" s="153"/>
      <c r="N113" s="307"/>
      <c r="O113" s="153"/>
      <c r="P113" s="120"/>
      <c r="Q113" s="117"/>
      <c r="R113" s="118"/>
      <c r="S113" s="115"/>
      <c r="T113" s="173"/>
      <c r="U113" s="118"/>
      <c r="V113" s="176"/>
      <c r="W113" s="117"/>
      <c r="X113" s="118"/>
      <c r="Y113" s="179"/>
    </row>
    <row r="114" spans="2:25" s="112" customFormat="1" ht="13.5" customHeight="1">
      <c r="B114" s="113">
        <v>100</v>
      </c>
      <c r="C114" s="114"/>
      <c r="D114" s="115"/>
      <c r="E114" s="116"/>
      <c r="F114" s="117"/>
      <c r="G114" s="118"/>
      <c r="H114" s="119"/>
      <c r="I114" s="116"/>
      <c r="J114" s="117"/>
      <c r="K114" s="118"/>
      <c r="L114" s="119"/>
      <c r="M114" s="153"/>
      <c r="N114" s="307"/>
      <c r="O114" s="153"/>
      <c r="P114" s="120"/>
      <c r="Q114" s="117"/>
      <c r="R114" s="118"/>
      <c r="S114" s="115"/>
      <c r="T114" s="173"/>
      <c r="U114" s="118"/>
      <c r="V114" s="176"/>
      <c r="W114" s="117"/>
      <c r="X114" s="118"/>
      <c r="Y114" s="179"/>
    </row>
    <row r="115" spans="2:25" s="112" customFormat="1" ht="13.5" customHeight="1">
      <c r="B115" s="154"/>
      <c r="C115" s="114"/>
      <c r="D115" s="115"/>
      <c r="E115" s="116"/>
      <c r="F115" s="117"/>
      <c r="G115" s="118"/>
      <c r="H115" s="119"/>
      <c r="I115" s="116"/>
      <c r="J115" s="117"/>
      <c r="K115" s="118"/>
      <c r="L115" s="119"/>
      <c r="M115" s="155"/>
      <c r="N115" s="307"/>
      <c r="O115" s="155"/>
      <c r="P115" s="123"/>
      <c r="Q115" s="121"/>
      <c r="R115" s="122"/>
      <c r="S115" s="171"/>
      <c r="T115" s="174"/>
      <c r="U115" s="122"/>
      <c r="V115" s="177"/>
      <c r="W115" s="121"/>
      <c r="X115" s="122"/>
      <c r="Y115" s="180"/>
    </row>
    <row r="116" spans="2:25" s="316" customFormat="1" ht="17.25" customHeight="1" thickBot="1">
      <c r="B116" s="501" t="s">
        <v>8</v>
      </c>
      <c r="C116" s="502"/>
      <c r="D116" s="502"/>
      <c r="E116" s="308"/>
      <c r="F116" s="309"/>
      <c r="G116" s="309"/>
      <c r="H116" s="310">
        <f>SUM(H15:H115)</f>
        <v>0</v>
      </c>
      <c r="I116" s="308"/>
      <c r="J116" s="309"/>
      <c r="K116" s="309"/>
      <c r="L116" s="310">
        <f>SUM(L15:L115)</f>
        <v>0</v>
      </c>
      <c r="M116" s="308"/>
      <c r="N116" s="311"/>
      <c r="O116" s="312"/>
      <c r="P116" s="313"/>
      <c r="Q116" s="313"/>
      <c r="R116" s="313"/>
      <c r="S116" s="313"/>
      <c r="T116" s="314"/>
      <c r="U116" s="314"/>
      <c r="V116" s="314"/>
      <c r="W116" s="314"/>
      <c r="X116" s="314"/>
      <c r="Y116" s="315"/>
    </row>
    <row r="117" spans="2:13" ht="6" customHeight="1" thickTop="1">
      <c r="B117" s="126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</row>
    <row r="118" spans="2:25" s="124" customFormat="1" ht="8.25" customHeight="1">
      <c r="B118" s="129" t="s">
        <v>86</v>
      </c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499" t="s">
        <v>157</v>
      </c>
      <c r="Q118" s="500"/>
      <c r="R118" s="500"/>
      <c r="S118" s="500"/>
      <c r="T118" s="500"/>
      <c r="U118" s="500"/>
      <c r="V118" s="500"/>
      <c r="W118" s="500"/>
      <c r="X118" s="130"/>
      <c r="Y118" s="130"/>
    </row>
    <row r="119" spans="2:25" s="124" customFormat="1" ht="8.25" customHeight="1">
      <c r="B119" s="129" t="s">
        <v>87</v>
      </c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1"/>
      <c r="N119" s="130"/>
      <c r="O119" s="130"/>
      <c r="P119" s="499"/>
      <c r="Q119" s="500"/>
      <c r="R119" s="500"/>
      <c r="S119" s="500"/>
      <c r="T119" s="500"/>
      <c r="U119" s="500"/>
      <c r="V119" s="500"/>
      <c r="W119" s="500"/>
      <c r="X119" s="130"/>
      <c r="Y119" s="130"/>
    </row>
    <row r="120" spans="2:25" s="124" customFormat="1" ht="8.25" customHeight="1">
      <c r="B120" s="129" t="s">
        <v>88</v>
      </c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56" t="s">
        <v>155</v>
      </c>
      <c r="Q120" s="157"/>
      <c r="R120" s="157"/>
      <c r="S120" s="157"/>
      <c r="T120" s="157"/>
      <c r="U120" s="157"/>
      <c r="V120" s="157"/>
      <c r="W120" s="157"/>
      <c r="X120" s="130"/>
      <c r="Y120" s="130"/>
    </row>
    <row r="121" spans="2:25" s="124" customFormat="1" ht="17.25" customHeight="1">
      <c r="B121" s="500" t="s">
        <v>163</v>
      </c>
      <c r="C121" s="500"/>
      <c r="D121" s="500"/>
      <c r="E121" s="500"/>
      <c r="F121" s="500"/>
      <c r="G121" s="500"/>
      <c r="H121" s="500"/>
      <c r="I121" s="500"/>
      <c r="J121" s="500"/>
      <c r="K121" s="500"/>
      <c r="L121" s="500"/>
      <c r="M121" s="500"/>
      <c r="N121" s="500"/>
      <c r="O121" s="305"/>
      <c r="P121" s="156" t="s">
        <v>156</v>
      </c>
      <c r="Q121" s="157"/>
      <c r="R121" s="157"/>
      <c r="S121" s="157"/>
      <c r="T121" s="157"/>
      <c r="U121" s="157"/>
      <c r="V121" s="157"/>
      <c r="W121" s="157"/>
      <c r="X121" s="130"/>
      <c r="Y121" s="130"/>
    </row>
    <row r="122" spans="2:25" s="124" customFormat="1" ht="8.25" customHeight="1">
      <c r="B122" s="129" t="s">
        <v>89</v>
      </c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56" t="s">
        <v>158</v>
      </c>
      <c r="Q122" s="157"/>
      <c r="R122" s="157"/>
      <c r="S122" s="157"/>
      <c r="T122" s="157"/>
      <c r="U122" s="157"/>
      <c r="V122" s="157"/>
      <c r="W122" s="157"/>
      <c r="X122" s="130"/>
      <c r="Y122" s="130"/>
    </row>
    <row r="123" spans="2:25" s="124" customFormat="1" ht="8.25" customHeight="1">
      <c r="B123" s="129" t="s">
        <v>85</v>
      </c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56" t="s">
        <v>159</v>
      </c>
      <c r="Q123" s="158"/>
      <c r="R123" s="158"/>
      <c r="S123" s="158"/>
      <c r="T123" s="158"/>
      <c r="U123" s="158"/>
      <c r="V123" s="158"/>
      <c r="W123" s="158"/>
      <c r="X123" s="130"/>
      <c r="Y123" s="130"/>
    </row>
    <row r="124" spans="2:25" s="124" customFormat="1" ht="8.25" customHeight="1">
      <c r="B124" s="129" t="s">
        <v>222</v>
      </c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56" t="s">
        <v>170</v>
      </c>
      <c r="Q124" s="158"/>
      <c r="R124" s="158"/>
      <c r="S124" s="158"/>
      <c r="T124" s="158"/>
      <c r="U124" s="158"/>
      <c r="V124" s="158"/>
      <c r="W124" s="158"/>
      <c r="X124" s="130"/>
      <c r="Y124" s="130"/>
    </row>
    <row r="125" spans="2:25" s="124" customFormat="1" ht="8.25" customHeight="1">
      <c r="B125" s="132" t="s">
        <v>92</v>
      </c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59"/>
      <c r="Q125" s="158"/>
      <c r="R125" s="158"/>
      <c r="S125" s="158"/>
      <c r="T125" s="158"/>
      <c r="U125" s="158"/>
      <c r="V125" s="158"/>
      <c r="W125" s="158"/>
      <c r="X125" s="130"/>
      <c r="Y125" s="130"/>
    </row>
    <row r="126" spans="2:25" ht="10.5" customHeight="1">
      <c r="B126" s="129" t="s">
        <v>164</v>
      </c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59"/>
      <c r="Q126" s="158"/>
      <c r="R126" s="158"/>
      <c r="S126" s="158"/>
      <c r="T126" s="158"/>
      <c r="U126" s="158"/>
      <c r="V126" s="158"/>
      <c r="W126" s="158"/>
      <c r="X126" s="128"/>
      <c r="Y126" s="128"/>
    </row>
    <row r="127" ht="10.5" customHeight="1">
      <c r="B127" s="127"/>
    </row>
    <row r="128" ht="10.5" customHeight="1">
      <c r="B128" s="127"/>
    </row>
  </sheetData>
  <sheetProtection password="E7FD" sheet="1" objects="1" selectLockedCells="1"/>
  <mergeCells count="13">
    <mergeCell ref="P118:W119"/>
    <mergeCell ref="D8:J8"/>
    <mergeCell ref="B121:N121"/>
    <mergeCell ref="B116:D116"/>
    <mergeCell ref="B8:C8"/>
    <mergeCell ref="B10:C10"/>
    <mergeCell ref="C13:D13"/>
    <mergeCell ref="M13:M14"/>
    <mergeCell ref="P13:S13"/>
    <mergeCell ref="E13:H13"/>
    <mergeCell ref="I13:L13"/>
    <mergeCell ref="N13:N14"/>
    <mergeCell ref="D10:J10"/>
  </mergeCells>
  <dataValidations count="1">
    <dataValidation type="list" allowBlank="1" showInputMessage="1" showErrorMessage="1" sqref="M15:M115">
      <formula1>despesas</formula1>
    </dataValidation>
  </dataValidations>
  <printOptions horizontalCentered="1"/>
  <pageMargins left="0.3937007874015748" right="0.3937007874015748" top="0.3937007874015748" bottom="0.3937007874015748" header="0" footer="0"/>
  <pageSetup fitToHeight="28" horizontalDpi="600" verticalDpi="600" orientation="landscape" paperSize="9" scale="95" r:id="rId2"/>
  <headerFooter alignWithMargins="0">
    <oddFooter>&amp;R &amp;"Arial,Itálico"FORM 3/3&amp;"Arial,Normal" &amp;"Arial,Itálico"pág.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26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56.7109375" style="1" customWidth="1"/>
    <col min="2" max="2" width="1.421875" style="1" customWidth="1"/>
    <col min="3" max="3" width="9.140625" style="1" customWidth="1"/>
    <col min="4" max="4" width="1.57421875" style="1" customWidth="1"/>
    <col min="5" max="5" width="23.140625" style="1" customWidth="1"/>
    <col min="6" max="6" width="1.28515625" style="1" customWidth="1"/>
    <col min="7" max="7" width="22.28125" style="1" customWidth="1"/>
    <col min="8" max="8" width="1.28515625" style="1" customWidth="1"/>
    <col min="9" max="9" width="27.421875" style="1" customWidth="1"/>
    <col min="10" max="10" width="1.421875" style="1" customWidth="1"/>
    <col min="11" max="16384" width="9.140625" style="1" customWidth="1"/>
  </cols>
  <sheetData>
    <row r="1" spans="1:11" ht="12.75">
      <c r="A1" s="146" t="s">
        <v>148</v>
      </c>
      <c r="B1" s="145"/>
      <c r="C1" s="147" t="s">
        <v>147</v>
      </c>
      <c r="D1" s="138"/>
      <c r="E1" s="148" t="s">
        <v>149</v>
      </c>
      <c r="F1" s="138"/>
      <c r="G1" s="148" t="s">
        <v>150</v>
      </c>
      <c r="H1" s="139"/>
      <c r="I1" s="148" t="s">
        <v>151</v>
      </c>
      <c r="K1" s="148" t="s">
        <v>152</v>
      </c>
    </row>
    <row r="2" spans="1:11" ht="12.75">
      <c r="A2" s="142"/>
      <c r="B2" s="145"/>
      <c r="C2" s="141"/>
      <c r="D2" s="139"/>
      <c r="E2" s="144"/>
      <c r="F2" s="140"/>
      <c r="G2" s="141"/>
      <c r="H2" s="141"/>
      <c r="I2" s="139"/>
      <c r="K2" s="139"/>
    </row>
    <row r="3" spans="1:11" ht="12.75">
      <c r="A3" s="143" t="s">
        <v>18</v>
      </c>
      <c r="B3" s="145"/>
      <c r="C3" s="141" t="s">
        <v>99</v>
      </c>
      <c r="D3" s="139"/>
      <c r="E3" s="144" t="s">
        <v>100</v>
      </c>
      <c r="F3" s="140"/>
      <c r="G3" s="141" t="s">
        <v>101</v>
      </c>
      <c r="H3" s="141"/>
      <c r="I3" s="141" t="s">
        <v>98</v>
      </c>
      <c r="K3" s="141" t="s">
        <v>135</v>
      </c>
    </row>
    <row r="4" spans="1:11" ht="12.75">
      <c r="A4" s="143" t="s">
        <v>19</v>
      </c>
      <c r="B4" s="145"/>
      <c r="C4" s="141" t="s">
        <v>103</v>
      </c>
      <c r="D4" s="139"/>
      <c r="E4" s="144" t="s">
        <v>104</v>
      </c>
      <c r="F4" s="139"/>
      <c r="G4" s="141" t="s">
        <v>105</v>
      </c>
      <c r="H4" s="141"/>
      <c r="I4" s="141" t="s">
        <v>102</v>
      </c>
      <c r="K4" s="141" t="s">
        <v>137</v>
      </c>
    </row>
    <row r="5" spans="1:11" ht="12.75">
      <c r="A5" s="143" t="s">
        <v>13</v>
      </c>
      <c r="B5" s="145"/>
      <c r="C5" s="141" t="s">
        <v>107</v>
      </c>
      <c r="D5" s="139"/>
      <c r="E5" s="144" t="s">
        <v>99</v>
      </c>
      <c r="F5" s="139"/>
      <c r="G5" s="141" t="s">
        <v>108</v>
      </c>
      <c r="H5" s="141"/>
      <c r="I5" s="141" t="s">
        <v>106</v>
      </c>
      <c r="K5" s="141" t="s">
        <v>139</v>
      </c>
    </row>
    <row r="6" spans="1:9" ht="12.75">
      <c r="A6" s="143" t="s">
        <v>22</v>
      </c>
      <c r="B6" s="145"/>
      <c r="C6" s="141" t="s">
        <v>110</v>
      </c>
      <c r="D6" s="139"/>
      <c r="E6" s="144" t="s">
        <v>111</v>
      </c>
      <c r="F6" s="139"/>
      <c r="G6" s="141" t="s">
        <v>112</v>
      </c>
      <c r="H6" s="141"/>
      <c r="I6" s="141" t="s">
        <v>109</v>
      </c>
    </row>
    <row r="7" spans="1:9" ht="12.75">
      <c r="A7" s="143" t="s">
        <v>14</v>
      </c>
      <c r="B7" s="145"/>
      <c r="C7" s="141" t="s">
        <v>114</v>
      </c>
      <c r="D7" s="139"/>
      <c r="E7" s="144" t="s">
        <v>115</v>
      </c>
      <c r="F7" s="139"/>
      <c r="G7" s="141" t="s">
        <v>116</v>
      </c>
      <c r="H7" s="141"/>
      <c r="I7" s="141" t="s">
        <v>113</v>
      </c>
    </row>
    <row r="8" spans="1:9" ht="12.75">
      <c r="A8" s="143" t="s">
        <v>20</v>
      </c>
      <c r="B8" s="145"/>
      <c r="C8" s="141" t="s">
        <v>118</v>
      </c>
      <c r="D8" s="139"/>
      <c r="E8" s="144" t="s">
        <v>119</v>
      </c>
      <c r="F8" s="139"/>
      <c r="G8" s="141" t="s">
        <v>120</v>
      </c>
      <c r="H8" s="141"/>
      <c r="I8" s="141" t="s">
        <v>117</v>
      </c>
    </row>
    <row r="9" spans="1:9" ht="12.75">
      <c r="A9" s="143" t="s">
        <v>21</v>
      </c>
      <c r="B9" s="145"/>
      <c r="C9" s="141" t="s">
        <v>122</v>
      </c>
      <c r="D9" s="139"/>
      <c r="E9" s="144" t="s">
        <v>123</v>
      </c>
      <c r="F9" s="139"/>
      <c r="G9" s="141" t="s">
        <v>124</v>
      </c>
      <c r="H9" s="141"/>
      <c r="I9" s="141" t="s">
        <v>121</v>
      </c>
    </row>
    <row r="10" spans="1:9" ht="12.75">
      <c r="A10" s="143" t="s">
        <v>15</v>
      </c>
      <c r="B10" s="145"/>
      <c r="C10" s="141" t="s">
        <v>126</v>
      </c>
      <c r="D10" s="139"/>
      <c r="E10" s="144" t="s">
        <v>127</v>
      </c>
      <c r="F10" s="139"/>
      <c r="G10" s="141" t="s">
        <v>128</v>
      </c>
      <c r="H10" s="141"/>
      <c r="I10" s="141" t="s">
        <v>125</v>
      </c>
    </row>
    <row r="11" spans="1:9" ht="12.75">
      <c r="A11" s="143" t="s">
        <v>17</v>
      </c>
      <c r="B11" s="145"/>
      <c r="C11" s="141" t="s">
        <v>130</v>
      </c>
      <c r="D11" s="139"/>
      <c r="E11" s="144" t="s">
        <v>120</v>
      </c>
      <c r="F11" s="139"/>
      <c r="G11" s="141" t="s">
        <v>131</v>
      </c>
      <c r="H11" s="141"/>
      <c r="I11" s="141" t="s">
        <v>129</v>
      </c>
    </row>
    <row r="12" spans="1:9" ht="12.75">
      <c r="A12" s="143" t="s">
        <v>24</v>
      </c>
      <c r="B12" s="145"/>
      <c r="C12" s="139"/>
      <c r="D12" s="139"/>
      <c r="E12" s="144" t="s">
        <v>132</v>
      </c>
      <c r="F12" s="139"/>
      <c r="G12" s="141" t="s">
        <v>133</v>
      </c>
      <c r="H12" s="141"/>
      <c r="I12" s="141"/>
    </row>
    <row r="13" spans="1:8" ht="12.75">
      <c r="A13" s="143" t="s">
        <v>16</v>
      </c>
      <c r="B13" s="145"/>
      <c r="C13" s="141"/>
      <c r="D13" s="139"/>
      <c r="E13" s="144" t="s">
        <v>124</v>
      </c>
      <c r="F13" s="139"/>
      <c r="G13" s="141" t="s">
        <v>134</v>
      </c>
      <c r="H13" s="141"/>
    </row>
    <row r="14" spans="1:8" ht="12.75">
      <c r="A14" s="145"/>
      <c r="B14" s="145"/>
      <c r="C14" s="141"/>
      <c r="D14" s="139"/>
      <c r="E14" s="144" t="s">
        <v>134</v>
      </c>
      <c r="F14" s="139"/>
      <c r="G14" s="141" t="s">
        <v>136</v>
      </c>
      <c r="H14" s="141"/>
    </row>
    <row r="15" spans="3:8" ht="12.75">
      <c r="C15" s="141"/>
      <c r="D15" s="139"/>
      <c r="E15" s="144" t="s">
        <v>116</v>
      </c>
      <c r="F15" s="139"/>
      <c r="G15" s="141" t="s">
        <v>138</v>
      </c>
      <c r="H15" s="141"/>
    </row>
    <row r="16" spans="1:8" ht="12.75">
      <c r="A16" s="149" t="s">
        <v>146</v>
      </c>
      <c r="C16" s="141"/>
      <c r="D16" s="139"/>
      <c r="E16" s="144" t="s">
        <v>140</v>
      </c>
      <c r="F16" s="139"/>
      <c r="G16" s="141" t="s">
        <v>141</v>
      </c>
      <c r="H16" s="141"/>
    </row>
    <row r="17" spans="1:8" ht="12.75">
      <c r="A17" s="150" t="s">
        <v>12</v>
      </c>
      <c r="C17" s="141"/>
      <c r="D17" s="139"/>
      <c r="E17" s="144" t="s">
        <v>142</v>
      </c>
      <c r="F17" s="139"/>
      <c r="G17" s="141" t="s">
        <v>142</v>
      </c>
      <c r="H17" s="141"/>
    </row>
    <row r="18" spans="1:9" ht="12.75">
      <c r="A18" s="151">
        <v>42146</v>
      </c>
      <c r="C18" s="141"/>
      <c r="D18" s="139"/>
      <c r="E18" s="144" t="s">
        <v>143</v>
      </c>
      <c r="F18" s="139"/>
      <c r="G18" s="141" t="s">
        <v>111</v>
      </c>
      <c r="H18" s="141"/>
      <c r="I18" s="141"/>
    </row>
    <row r="19" spans="3:9" ht="12.75">
      <c r="C19" s="141"/>
      <c r="D19" s="139"/>
      <c r="E19" s="144" t="s">
        <v>136</v>
      </c>
      <c r="F19" s="139"/>
      <c r="G19" s="141" t="s">
        <v>123</v>
      </c>
      <c r="H19" s="141"/>
      <c r="I19" s="141"/>
    </row>
    <row r="20" spans="1:9" ht="12.75">
      <c r="A20" s="2"/>
      <c r="C20" s="141"/>
      <c r="D20" s="139"/>
      <c r="E20" s="144" t="s">
        <v>112</v>
      </c>
      <c r="F20" s="139"/>
      <c r="G20" s="141" t="s">
        <v>140</v>
      </c>
      <c r="H20" s="141"/>
      <c r="I20" s="141"/>
    </row>
    <row r="21" spans="1:9" ht="12.75">
      <c r="A21" s="2"/>
      <c r="C21" s="141"/>
      <c r="D21" s="139"/>
      <c r="E21" s="144" t="s">
        <v>144</v>
      </c>
      <c r="F21" s="139"/>
      <c r="G21" s="141" t="s">
        <v>145</v>
      </c>
      <c r="H21" s="141"/>
      <c r="I21" s="138"/>
    </row>
    <row r="22" spans="1:9" ht="12.75">
      <c r="A22" s="2"/>
      <c r="C22" s="145"/>
      <c r="D22" s="139"/>
      <c r="E22" s="139"/>
      <c r="F22" s="139"/>
      <c r="G22" s="141" t="s">
        <v>119</v>
      </c>
      <c r="H22" s="141"/>
      <c r="I22" s="138"/>
    </row>
    <row r="23" spans="3:9" ht="12.75">
      <c r="C23" s="145"/>
      <c r="D23" s="139"/>
      <c r="E23" s="139"/>
      <c r="F23" s="139"/>
      <c r="G23" s="141" t="s">
        <v>143</v>
      </c>
      <c r="H23" s="141"/>
      <c r="I23" s="138"/>
    </row>
    <row r="24" spans="3:9" ht="12.75">
      <c r="C24" s="145"/>
      <c r="D24" s="139"/>
      <c r="E24" s="139"/>
      <c r="F24" s="139"/>
      <c r="G24" s="141" t="s">
        <v>99</v>
      </c>
      <c r="H24" s="141"/>
      <c r="I24" s="138"/>
    </row>
    <row r="25" spans="3:9" ht="12.75">
      <c r="C25" s="145"/>
      <c r="D25" s="145"/>
      <c r="E25" s="145"/>
      <c r="F25" s="145"/>
      <c r="G25" s="145"/>
      <c r="I25" s="138"/>
    </row>
    <row r="26" ht="12.75">
      <c r="I26" s="138"/>
    </row>
  </sheetData>
  <sheetProtection selectLockedCells="1"/>
  <dataValidations count="1">
    <dataValidation type="custom" allowBlank="1" showInputMessage="1" showErrorMessage="1" sqref="A24">
      <formula1>"Despesas"</formula1>
    </dataValidation>
  </dataValidations>
  <printOptions/>
  <pageMargins left="0.7874015748031497" right="0.4330708661417323" top="0.7874015748031497" bottom="0.4330708661417323" header="0.7086614173228347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Mário Escobar</dc:creator>
  <cp:keywords/>
  <dc:description/>
  <cp:lastModifiedBy>Carlos MM. Conceição</cp:lastModifiedBy>
  <cp:lastPrinted>2016-05-31T16:12:48Z</cp:lastPrinted>
  <dcterms:created xsi:type="dcterms:W3CDTF">2002-09-12T16:09:27Z</dcterms:created>
  <dcterms:modified xsi:type="dcterms:W3CDTF">2018-03-20T16:43:44Z</dcterms:modified>
  <cp:category/>
  <cp:version/>
  <cp:contentType/>
  <cp:contentStatus/>
</cp:coreProperties>
</file>