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hd720714_azores_gov_pt/Documents/Ambiente de Trabalho/Formação SIADAPRA/Webinar QUAR_02_2026/"/>
    </mc:Choice>
  </mc:AlternateContent>
  <xr:revisionPtr revIDLastSave="2" documentId="13_ncr:1_{D7D8D4D6-1FC9-4179-AF79-262E46E93BF5}" xr6:coauthVersionLast="47" xr6:coauthVersionMax="47" xr10:uidLastSave="{D953E221-1B23-49D8-81B8-BA37BDE353FA}"/>
  <bookViews>
    <workbookView xWindow="4290" yWindow="4290" windowWidth="28800" windowHeight="15285" tabRatio="374" xr2:uid="{00000000-000D-0000-FFFF-FFFF00000000}"/>
  </bookViews>
  <sheets>
    <sheet name="QUAR - DROPEP 2024" sheetId="3" r:id="rId1"/>
    <sheet name="Cálculos" sheetId="6" r:id="rId2"/>
    <sheet name="Avaliação" sheetId="7" r:id="rId3"/>
    <sheet name="Avaliação (2)" sheetId="9" r:id="rId4"/>
  </sheets>
  <definedNames>
    <definedName name="_xlnm.Print_Area" localSheetId="0">'QUAR - DROPEP 2024'!$A$1:$L$139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  <c r="I11" i="9"/>
  <c r="I10" i="9"/>
  <c r="J10" i="9" s="1"/>
  <c r="I8" i="9"/>
  <c r="I6" i="9"/>
  <c r="I5" i="9"/>
  <c r="E5" i="9"/>
  <c r="I4" i="9"/>
  <c r="E4" i="9"/>
  <c r="I3" i="9"/>
  <c r="J3" i="9" s="1"/>
  <c r="E3" i="9"/>
  <c r="I6" i="7"/>
  <c r="I5" i="7"/>
  <c r="I4" i="7"/>
  <c r="G5" i="7"/>
  <c r="G4" i="7"/>
  <c r="G3" i="7"/>
  <c r="E5" i="7"/>
  <c r="E4" i="7"/>
  <c r="E3" i="7"/>
  <c r="K93" i="3"/>
  <c r="K92" i="3"/>
  <c r="J6" i="9" l="1"/>
  <c r="K3" i="9" s="1"/>
  <c r="K48" i="3"/>
  <c r="K47" i="3"/>
  <c r="K46" i="3"/>
  <c r="K45" i="3"/>
  <c r="H47" i="3" l="1"/>
  <c r="H46" i="3" l="1"/>
  <c r="H48" i="3"/>
  <c r="E39" i="3" l="1"/>
  <c r="E35" i="3"/>
  <c r="E29" i="3"/>
  <c r="E24" i="3"/>
  <c r="E15" i="3"/>
  <c r="E19" i="3"/>
  <c r="F15" i="3"/>
  <c r="J10" i="7" l="1"/>
  <c r="I11" i="7"/>
  <c r="I10" i="7"/>
  <c r="J3" i="7"/>
  <c r="I3" i="7"/>
  <c r="D48" i="6"/>
  <c r="J6" i="7" l="1"/>
  <c r="K3" i="7" s="1"/>
  <c r="G156" i="6"/>
  <c r="G155" i="6"/>
  <c r="G154" i="6"/>
  <c r="G147" i="6"/>
  <c r="G146" i="6"/>
  <c r="G145" i="6"/>
  <c r="G137" i="6"/>
  <c r="G136" i="6"/>
  <c r="G135" i="6"/>
  <c r="G138" i="6" s="1"/>
  <c r="G126" i="6"/>
  <c r="G125" i="6"/>
  <c r="G124" i="6"/>
  <c r="G114" i="6"/>
  <c r="G113" i="6"/>
  <c r="G112" i="6"/>
  <c r="G103" i="6"/>
  <c r="G102" i="6"/>
  <c r="G101" i="6"/>
  <c r="G127" i="6" l="1"/>
  <c r="G115" i="6"/>
  <c r="G157" i="6"/>
  <c r="G104" i="6"/>
  <c r="G148" i="6"/>
  <c r="F39" i="3" l="1"/>
  <c r="F35" i="3"/>
  <c r="F29" i="3"/>
  <c r="F24" i="3"/>
  <c r="F19" i="3"/>
  <c r="F49" i="3" l="1"/>
  <c r="F51" i="3" s="1"/>
  <c r="J63" i="3" l="1"/>
  <c r="H63" i="3"/>
  <c r="F63" i="3"/>
</calcChain>
</file>

<file path=xl/sharedStrings.xml><?xml version="1.0" encoding="utf-8"?>
<sst xmlns="http://schemas.openxmlformats.org/spreadsheetml/2006/main" count="334" uniqueCount="156">
  <si>
    <t>Classificação</t>
  </si>
  <si>
    <t>Ind 1</t>
  </si>
  <si>
    <t>Ind 2</t>
  </si>
  <si>
    <t>Desvio</t>
  </si>
  <si>
    <t>Estimado</t>
  </si>
  <si>
    <t>Realizado</t>
  </si>
  <si>
    <t>Funcionamento</t>
  </si>
  <si>
    <t>Eficácia</t>
  </si>
  <si>
    <t>Eficiência</t>
  </si>
  <si>
    <t>Qualidade</t>
  </si>
  <si>
    <t xml:space="preserve">Bom </t>
  </si>
  <si>
    <t>Satisfatório</t>
  </si>
  <si>
    <t>Insuficiente</t>
  </si>
  <si>
    <t>Ind 3</t>
  </si>
  <si>
    <t>Orçamento (M€)</t>
  </si>
  <si>
    <t>Objectivo 1</t>
  </si>
  <si>
    <t xml:space="preserve">Parâmetros </t>
  </si>
  <si>
    <t>Avaliação final do serviço</t>
  </si>
  <si>
    <t>Recursos Financeiros e Humanos</t>
  </si>
  <si>
    <t>Indicador 1</t>
  </si>
  <si>
    <t>Indicador 2</t>
  </si>
  <si>
    <t>Indicador 3</t>
  </si>
  <si>
    <t>Indicador 4</t>
  </si>
  <si>
    <t>Indicador 5</t>
  </si>
  <si>
    <t>Indicador 6</t>
  </si>
  <si>
    <t>Indicador 7</t>
  </si>
  <si>
    <t>Plano</t>
  </si>
  <si>
    <t xml:space="preserve">Ponderação </t>
  </si>
  <si>
    <t>Ponderação</t>
  </si>
  <si>
    <t>Indicador 8</t>
  </si>
  <si>
    <t>Indicadores</t>
  </si>
  <si>
    <t>Meta</t>
  </si>
  <si>
    <t>Peso</t>
  </si>
  <si>
    <t>Pesos dos Objectivos</t>
  </si>
  <si>
    <t>Avaliação final</t>
  </si>
  <si>
    <t>Meios disponíveis</t>
  </si>
  <si>
    <t xml:space="preserve"> Recursos Humanos</t>
  </si>
  <si>
    <t>Pontuação</t>
  </si>
  <si>
    <t>Planeados</t>
  </si>
  <si>
    <t>Executados</t>
  </si>
  <si>
    <t>20x1</t>
  </si>
  <si>
    <t>Técnicos Superiores</t>
  </si>
  <si>
    <t>Assistentes Técnicos</t>
  </si>
  <si>
    <t>5x2</t>
  </si>
  <si>
    <t>TOTAL</t>
  </si>
  <si>
    <t>Garantir a promoção da Excelência organizacional (OE3</t>
  </si>
  <si>
    <t>100% normas certificadas e &lt; 7 não conformidades</t>
  </si>
  <si>
    <t>Promover a Gestão da Qualidade</t>
  </si>
  <si>
    <t>Indicador 1:</t>
  </si>
  <si>
    <t>Manutenção da certificação ISO 9001</t>
  </si>
  <si>
    <t>(N.º de dias úteis que medeia entre a Auditoria de</t>
  </si>
  <si>
    <t>Acompanhamento - 02/11/2009 - e a data da confirmação da</t>
  </si>
  <si>
    <t>manutenção da certificação pela APCER - previsto 31/12/2009)</t>
  </si>
  <si>
    <t>Superação</t>
  </si>
  <si>
    <t>Meta A</t>
  </si>
  <si>
    <t>Supera</t>
  </si>
  <si>
    <t>Atinge</t>
  </si>
  <si>
    <t>Não Atinge</t>
  </si>
  <si>
    <t>Valor</t>
  </si>
  <si>
    <t>Notas Explicativas</t>
  </si>
  <si>
    <t>Obj 1</t>
  </si>
  <si>
    <t>Obj 2</t>
  </si>
  <si>
    <t>Obj 3</t>
  </si>
  <si>
    <t>Obj 4</t>
  </si>
  <si>
    <t>Obj 5</t>
  </si>
  <si>
    <t>Obj 6</t>
  </si>
  <si>
    <t>Listagem das fontes de verificação</t>
  </si>
  <si>
    <t>Relatório de tratamento dos questionários</t>
  </si>
  <si>
    <t>n.a. não aplicável - n.d. não disponível</t>
  </si>
  <si>
    <t>Justificação</t>
  </si>
  <si>
    <t>Objetivo 1</t>
  </si>
  <si>
    <t>Objetivo 2</t>
  </si>
  <si>
    <t>Objetivo 3</t>
  </si>
  <si>
    <t>Objetivo 4</t>
  </si>
  <si>
    <t>Objetivo 5</t>
  </si>
  <si>
    <t>Dirigentes - Direção superior</t>
  </si>
  <si>
    <t>Dirigentes - Direção intermédia</t>
  </si>
  <si>
    <t>Quadro n.º 1 - Peso de cada tipo de objetivo no resultado final</t>
  </si>
  <si>
    <t>Quadro n.º 2 - Peso de cada objetivo operacional no resultado final</t>
  </si>
  <si>
    <t>Fórmula</t>
  </si>
  <si>
    <t>(despesa realizada / despesa prevista)*100</t>
  </si>
  <si>
    <t>∑ dos tempos médios dos colaboradores, dos tempos médios dos dirigentes intermédios de 2º Grau, dos dirigentes intermédios de 1º Grau e do dirigente superior</t>
  </si>
  <si>
    <t>(nº de prazos estabelecidos e cumpridos nos PSQ  / nº de prazos estabelecidos nos PSQ)*100</t>
  </si>
  <si>
    <t>Taxa&gt; 90%</t>
  </si>
  <si>
    <t>&gt;4</t>
  </si>
  <si>
    <t>3&lt;nível≤4</t>
  </si>
  <si>
    <t>Objetivo 6</t>
  </si>
  <si>
    <t>Relatório atividades, Balanced Scorecard e mapa de indicadores de qualidade</t>
  </si>
  <si>
    <t>Peso dos Objetivos</t>
  </si>
  <si>
    <t>Estimado Revisto</t>
  </si>
  <si>
    <t>Relatório atividades, Balanced Scorecard, mapa de indicadores de qualidade e relatório de auditoria externa</t>
  </si>
  <si>
    <t>Parâmetro Eficiência</t>
  </si>
  <si>
    <t>Parâmetro Qualidade</t>
  </si>
  <si>
    <t>Avaliação Final</t>
  </si>
  <si>
    <t>O1</t>
  </si>
  <si>
    <t>O2</t>
  </si>
  <si>
    <t>O3</t>
  </si>
  <si>
    <t>O4</t>
  </si>
  <si>
    <t>O5</t>
  </si>
  <si>
    <t>O6</t>
  </si>
  <si>
    <t>Parâmetros</t>
  </si>
  <si>
    <t xml:space="preserve">Peso do Parâmetro na avaliação final </t>
  </si>
  <si>
    <t>Objetivos</t>
  </si>
  <si>
    <t>Peso do Objetivo no respetivo parâmetro</t>
  </si>
  <si>
    <t>Peso do indicador</t>
  </si>
  <si>
    <t>Taxa de concretização do indicador</t>
  </si>
  <si>
    <t>Taxa de concretização do objetivo</t>
  </si>
  <si>
    <t>Taxa de concretização do parâmetro</t>
  </si>
  <si>
    <t>Peso do indicador no objetivo</t>
  </si>
  <si>
    <t>Parâmetro Eficácia</t>
  </si>
  <si>
    <r>
      <t xml:space="preserve">Departamento: </t>
    </r>
    <r>
      <rPr>
        <sz val="12"/>
        <rFont val="Arial"/>
        <family val="2"/>
      </rPr>
      <t>Secretaria Regional das Finanças, Planeamento e Administração Pública</t>
    </r>
  </si>
  <si>
    <t>16x9</t>
  </si>
  <si>
    <t>Ind. 3 Taxa de execução do plano de atividades</t>
  </si>
  <si>
    <t>Indicador 9</t>
  </si>
  <si>
    <r>
      <t xml:space="preserve">OBJETIVOS OPERACIONAIS DE EFICÁCIA -  </t>
    </r>
    <r>
      <rPr>
        <b/>
        <u/>
        <sz val="12"/>
        <color indexed="8"/>
        <rFont val="Calibri"/>
        <family val="2"/>
      </rPr>
      <t>Ponderação de 40%</t>
    </r>
  </si>
  <si>
    <r>
      <t xml:space="preserve">OBJETIVOS OPERACIONAIS DE QUALIDADE - </t>
    </r>
    <r>
      <rPr>
        <b/>
        <u/>
        <sz val="12"/>
        <rFont val="Calibri"/>
        <family val="2"/>
      </rPr>
      <t>Ponderação de 20%</t>
    </r>
  </si>
  <si>
    <t>Taxa&gt; 100%</t>
  </si>
  <si>
    <t xml:space="preserve">Ind. 4 Taxa de execução financeira do orçamento </t>
  </si>
  <si>
    <t xml:space="preserve">Ind. 6 Tempo médio de resposta para ofícios/pareceres </t>
  </si>
  <si>
    <t>Ind. 7 Taxa de cumprimento dos prazos estabelecidos (externos)</t>
  </si>
  <si>
    <r>
      <t>Ind. 8 Nível</t>
    </r>
    <r>
      <rPr>
        <b/>
        <sz val="12"/>
        <color rgb="FF00B0F0"/>
        <rFont val="Calibri"/>
        <family val="2"/>
      </rPr>
      <t xml:space="preserve"> </t>
    </r>
    <r>
      <rPr>
        <b/>
        <sz val="12"/>
        <rFont val="Calibri"/>
        <family val="2"/>
      </rPr>
      <t>de satisfação, numa escala de 1 a 5</t>
    </r>
  </si>
  <si>
    <t>8X10</t>
  </si>
  <si>
    <t>zero não conformidades identificadas</t>
  </si>
  <si>
    <t>(n.º de não conformidades tratadas / n.º de não conformidades identificadas)*100</t>
  </si>
  <si>
    <t xml:space="preserve">Ind. 9 Taxa de tratamento de não conformidades (NC) identificadas em auditoria externa </t>
  </si>
  <si>
    <r>
      <t xml:space="preserve">O.6 Assegurar níveis positivos de satisfação dos clientes - </t>
    </r>
    <r>
      <rPr>
        <b/>
        <u/>
        <sz val="12"/>
        <rFont val="Calibri"/>
        <family val="2"/>
      </rPr>
      <t>Ponderação de 50%</t>
    </r>
  </si>
  <si>
    <t>Objetivo 7</t>
  </si>
  <si>
    <t>Obj 7</t>
  </si>
  <si>
    <r>
      <t xml:space="preserve">O. 4 Gerir o plano e orçamento  - </t>
    </r>
    <r>
      <rPr>
        <b/>
        <u/>
        <sz val="12"/>
        <rFont val="Calibri"/>
        <family val="2"/>
      </rPr>
      <t>Ponderação de 50%</t>
    </r>
  </si>
  <si>
    <r>
      <t xml:space="preserve">O.5  Cumprir padrões de desempenho na prestação de serviços ao exterior - </t>
    </r>
    <r>
      <rPr>
        <b/>
        <u/>
        <sz val="12"/>
        <rFont val="Calibri"/>
        <family val="2"/>
      </rPr>
      <t>Ponderação de 50%</t>
    </r>
  </si>
  <si>
    <r>
      <t xml:space="preserve">O. 1  Explorar sistemas e instrumentos de apoio à decisão - </t>
    </r>
    <r>
      <rPr>
        <b/>
        <u/>
        <sz val="12"/>
        <rFont val="Calibri"/>
        <family val="2"/>
      </rPr>
      <t>Ponderação de 33,3%</t>
    </r>
  </si>
  <si>
    <t>O. 2  Promover medidas inovadoras de gestão e administração - Ponderação de 33,3%</t>
  </si>
  <si>
    <r>
      <t xml:space="preserve">O. 3 Melhorar o planeamento e o controlo - </t>
    </r>
    <r>
      <rPr>
        <b/>
        <u/>
        <sz val="12"/>
        <rFont val="Calibri"/>
        <family val="2"/>
      </rPr>
      <t>Ponderação de 33,3%</t>
    </r>
  </si>
  <si>
    <r>
      <t xml:space="preserve">OBJETIVOS OPERACIONAIS DE EFICIÊNCIA - </t>
    </r>
    <r>
      <rPr>
        <b/>
        <u/>
        <sz val="12"/>
        <rFont val="Calibri"/>
        <family val="2"/>
      </rPr>
      <t>Ponderação de 40%</t>
    </r>
  </si>
  <si>
    <t>(nº de ações previstas concluídas + nº de ações não previstas concluídas / nº total de ações previstas)*100</t>
  </si>
  <si>
    <t>(nº de ações previstas concluídas + nº de ações não previstas concluídas  / nº total de ações previstas no PA)*100</t>
  </si>
  <si>
    <t>Taxa&gt; 80%</t>
  </si>
  <si>
    <r>
      <t xml:space="preserve">IND 1 - Assegurar a monitorização do Plano de Atividades.
IND 2 - Assegurar a monitorização do Plano de Atividades.
IND 3 - Assegurar a monitorização do Plano de Atividades.
IND 4 - Informação obtida mensalmente através de relatório retirado da aplicação GeRFIP.
IND 5 - Informação obtida mensalmente através de relatório retirado da aplicação GeRFIP.
IND 6 - Assegurar a monitorização do indicador, através da produção de relatórios extraídos do SGC e de dados existentes em bases excel.
IND 7 - Cada UO clarifica com base nas suas competências/processos os casos em que pode assumir padrões de desempenho externo, qual o valor concreto a considerar e as respectivas condições de execução.
IND 8 - Os dados são obtidos através do tratamento aos questionários respondidos pelos clientes, sendo consideradas todas as respostas válidas aos vários itens do questionário. O inquérito tem periodicidade anual sendo realizado normalmente no final do ciclo de gestão anual. Das várias iniciativas a levar a cabo, destacam-se a conceção, aprovação e envio e receção dos questionários; tratamento dos dados; análise dos resultados e elaboração de relatório. O relatório é aprovado superiormente ou em reunião do conselho da qualidade e divulgado interna e externamente pelos meios considerados no Plano de Comunicação.
</t>
    </r>
    <r>
      <rPr>
        <sz val="12"/>
        <rFont val="Calibri"/>
        <family val="2"/>
        <scheme val="minor"/>
      </rPr>
      <t xml:space="preserve">IND 9 -  Auditoria externa anual.
</t>
    </r>
  </si>
  <si>
    <t>95%≤Taxa≤100%</t>
  </si>
  <si>
    <t>75%&lt;Taxa≤90%</t>
  </si>
  <si>
    <t>80%&lt;Taxa≤90%</t>
  </si>
  <si>
    <t>70%&lt;Taxa≤80%</t>
  </si>
  <si>
    <r>
      <t xml:space="preserve">Organismo: </t>
    </r>
    <r>
      <rPr>
        <sz val="12"/>
        <rFont val="Arial"/>
        <family val="2"/>
      </rPr>
      <t>Direção Regional da Organização, Planeamento e Emprego Público</t>
    </r>
  </si>
  <si>
    <t>12X24</t>
  </si>
  <si>
    <t>Ind. 2 Taxa de execução do plano anual de formação profissional para os trabalhadores da Administração Pública Regional</t>
  </si>
  <si>
    <t>QUAR - QUADRO DE AVALIAÇÃO E RESPONSABILIZAÇÃO 2024</t>
  </si>
  <si>
    <r>
      <t xml:space="preserve">O.7   Garantir a certificação pela ISO 9001:2015  - </t>
    </r>
    <r>
      <rPr>
        <b/>
        <u/>
        <sz val="12"/>
        <rFont val="Calibri"/>
        <family val="2"/>
      </rPr>
      <t>Ponderação de 50%</t>
    </r>
  </si>
  <si>
    <t>Versão 1 Data: 10/05/2024</t>
  </si>
  <si>
    <t>zero NC</t>
  </si>
  <si>
    <t>(despesa comprometida / despesa prevista)*100</t>
  </si>
  <si>
    <t xml:space="preserve">Ind. 5 Taxa de comprometimento financeiro do plano </t>
  </si>
  <si>
    <t>n.d.</t>
  </si>
  <si>
    <t>Ind. 1 Taxa de execução do procedimento de contratação pública para a implementação das novas funcionalidades do SIGRHARA</t>
  </si>
  <si>
    <t>Superado</t>
  </si>
  <si>
    <t>Atingido</t>
  </si>
  <si>
    <t>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</si>
</sst>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#,##0.000\ _€;[Red]\-#,##0.000\ _€"/>
    <numFmt numFmtId="168" formatCode="#,##0.0_ ;\-#,##0.0\ "/>
    <numFmt numFmtId="169" formatCode="#,##0.00_ ;\-#,##0.00\ "/>
    <numFmt numFmtId="170" formatCode="0.0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b/>
      <sz val="10"/>
      <color indexed="53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color indexed="9"/>
      <name val="Arial"/>
      <family val="2"/>
    </font>
    <font>
      <b/>
      <sz val="13"/>
      <name val="Calibri"/>
      <family val="2"/>
    </font>
    <font>
      <b/>
      <sz val="13"/>
      <name val="Verdana"/>
      <family val="2"/>
    </font>
    <font>
      <b/>
      <sz val="13"/>
      <color indexed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B0F0"/>
      <name val="Calibri"/>
      <family val="2"/>
    </font>
    <font>
      <b/>
      <u/>
      <sz val="12"/>
      <name val="Calibri"/>
      <family val="2"/>
    </font>
    <font>
      <sz val="9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180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rgb="FF99CCFF"/>
        <bgColor indexed="64"/>
      </patternFill>
    </fill>
  </fills>
  <borders count="10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0"/>
      </right>
      <top style="thin">
        <color theme="2"/>
      </top>
      <bottom style="thin">
        <color theme="2"/>
      </bottom>
      <diagonal/>
    </border>
    <border>
      <left/>
      <right/>
      <top style="mediumDashed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45" fillId="0" borderId="0"/>
  </cellStyleXfs>
  <cellXfs count="340">
    <xf numFmtId="0" fontId="0" fillId="0" borderId="0" xfId="0"/>
    <xf numFmtId="0" fontId="4" fillId="0" borderId="0" xfId="0" applyFont="1"/>
    <xf numFmtId="0" fontId="23" fillId="0" borderId="0" xfId="0" applyFont="1" applyAlignment="1">
      <alignment horizontal="center"/>
    </xf>
    <xf numFmtId="0" fontId="25" fillId="0" borderId="0" xfId="2" applyFont="1"/>
    <xf numFmtId="0" fontId="25" fillId="0" borderId="6" xfId="2" applyFont="1" applyBorder="1"/>
    <xf numFmtId="0" fontId="26" fillId="0" borderId="0" xfId="0" applyFont="1"/>
    <xf numFmtId="0" fontId="5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2" applyFont="1"/>
    <xf numFmtId="0" fontId="30" fillId="0" borderId="0" xfId="0" applyFont="1"/>
    <xf numFmtId="0" fontId="3" fillId="0" borderId="0" xfId="2" applyFont="1"/>
    <xf numFmtId="0" fontId="4" fillId="0" borderId="0" xfId="0" applyFont="1" applyAlignment="1">
      <alignment horizontal="center"/>
    </xf>
    <xf numFmtId="0" fontId="21" fillId="2" borderId="0" xfId="2" applyFont="1" applyFill="1" applyAlignment="1">
      <alignment vertical="center" wrapText="1"/>
    </xf>
    <xf numFmtId="0" fontId="28" fillId="2" borderId="0" xfId="2" applyFont="1" applyFill="1"/>
    <xf numFmtId="0" fontId="28" fillId="2" borderId="0" xfId="2" applyFont="1" applyFill="1" applyAlignment="1">
      <alignment horizontal="center"/>
    </xf>
    <xf numFmtId="0" fontId="28" fillId="2" borderId="11" xfId="2" applyFont="1" applyFill="1" applyBorder="1"/>
    <xf numFmtId="164" fontId="20" fillId="2" borderId="0" xfId="1" applyFont="1" applyFill="1" applyBorder="1" applyAlignment="1">
      <alignment horizontal="center" vertical="center" wrapText="1"/>
    </xf>
    <xf numFmtId="9" fontId="20" fillId="2" borderId="0" xfId="3" applyFont="1" applyFill="1" applyBorder="1" applyAlignment="1">
      <alignment horizontal="left"/>
    </xf>
    <xf numFmtId="0" fontId="21" fillId="2" borderId="0" xfId="2" applyFont="1" applyFill="1"/>
    <xf numFmtId="0" fontId="21" fillId="2" borderId="0" xfId="2" applyFont="1" applyFill="1" applyAlignment="1">
      <alignment horizontal="center"/>
    </xf>
    <xf numFmtId="0" fontId="23" fillId="2" borderId="9" xfId="0" applyFont="1" applyFill="1" applyBorder="1"/>
    <xf numFmtId="1" fontId="21" fillId="2" borderId="0" xfId="0" applyNumberFormat="1" applyFont="1" applyFill="1" applyAlignment="1">
      <alignment horizontal="center" vertical="center"/>
    </xf>
    <xf numFmtId="1" fontId="24" fillId="2" borderId="0" xfId="0" applyNumberFormat="1" applyFont="1" applyFill="1" applyAlignment="1">
      <alignment horizontal="right" indent="1"/>
    </xf>
    <xf numFmtId="2" fontId="22" fillId="2" borderId="0" xfId="0" applyNumberFormat="1" applyFont="1" applyFill="1" applyAlignment="1">
      <alignment horizontal="left" vertical="center"/>
    </xf>
    <xf numFmtId="2" fontId="12" fillId="2" borderId="0" xfId="0" applyNumberFormat="1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1" fillId="2" borderId="0" xfId="0" applyFont="1" applyFill="1"/>
    <xf numFmtId="2" fontId="8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2" fontId="13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0" fillId="2" borderId="0" xfId="2" applyFont="1" applyFill="1" applyAlignment="1">
      <alignment horizontal="left"/>
    </xf>
    <xf numFmtId="0" fontId="20" fillId="2" borderId="0" xfId="2" applyFont="1" applyFill="1" applyAlignment="1">
      <alignment horizontal="center" vertical="center"/>
    </xf>
    <xf numFmtId="9" fontId="20" fillId="2" borderId="0" xfId="2" applyNumberFormat="1" applyFont="1" applyFill="1"/>
    <xf numFmtId="0" fontId="23" fillId="2" borderId="0" xfId="0" applyFont="1" applyFill="1"/>
    <xf numFmtId="0" fontId="23" fillId="2" borderId="6" xfId="0" applyFont="1" applyFill="1" applyBorder="1" applyAlignment="1">
      <alignment horizontal="left"/>
    </xf>
    <xf numFmtId="0" fontId="23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3" fillId="7" borderId="5" xfId="0" applyFont="1" applyFill="1" applyBorder="1" applyAlignment="1">
      <alignment horizontal="center"/>
    </xf>
    <xf numFmtId="0" fontId="23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2" fillId="6" borderId="8" xfId="0" applyFont="1" applyFill="1" applyBorder="1" applyAlignment="1">
      <alignment vertical="center"/>
    </xf>
    <xf numFmtId="0" fontId="23" fillId="6" borderId="0" xfId="0" applyFont="1" applyFill="1"/>
    <xf numFmtId="0" fontId="22" fillId="6" borderId="0" xfId="0" applyFont="1" applyFill="1"/>
    <xf numFmtId="0" fontId="22" fillId="6" borderId="8" xfId="0" applyFont="1" applyFill="1" applyBorder="1"/>
    <xf numFmtId="0" fontId="23" fillId="7" borderId="5" xfId="0" applyFont="1" applyFill="1" applyBorder="1"/>
    <xf numFmtId="0" fontId="23" fillId="6" borderId="0" xfId="0" applyFont="1" applyFill="1" applyAlignment="1">
      <alignment horizontal="center"/>
    </xf>
    <xf numFmtId="0" fontId="23" fillId="6" borderId="8" xfId="0" applyFont="1" applyFill="1" applyBorder="1" applyAlignment="1">
      <alignment horizontal="center"/>
    </xf>
    <xf numFmtId="0" fontId="23" fillId="0" borderId="9" xfId="0" applyFont="1" applyBorder="1"/>
    <xf numFmtId="1" fontId="21" fillId="0" borderId="0" xfId="0" applyNumberFormat="1" applyFont="1" applyAlignment="1">
      <alignment horizontal="center" vertical="center"/>
    </xf>
    <xf numFmtId="2" fontId="20" fillId="6" borderId="2" xfId="0" applyNumberFormat="1" applyFont="1" applyFill="1" applyBorder="1" applyAlignment="1">
      <alignment horizontal="left" vertical="center"/>
    </xf>
    <xf numFmtId="2" fontId="22" fillId="6" borderId="0" xfId="0" applyNumberFormat="1" applyFont="1" applyFill="1" applyAlignment="1">
      <alignment horizontal="left" vertical="center"/>
    </xf>
    <xf numFmtId="1" fontId="21" fillId="8" borderId="0" xfId="0" applyNumberFormat="1" applyFont="1" applyFill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2" borderId="0" xfId="0" applyNumberFormat="1" applyFont="1" applyFill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/>
    </xf>
    <xf numFmtId="0" fontId="28" fillId="2" borderId="15" xfId="2" applyFont="1" applyFill="1" applyBorder="1" applyAlignment="1">
      <alignment vertical="center"/>
    </xf>
    <xf numFmtId="0" fontId="34" fillId="2" borderId="14" xfId="2" applyFont="1" applyFill="1" applyBorder="1" applyAlignment="1">
      <alignment vertical="center"/>
    </xf>
    <xf numFmtId="0" fontId="34" fillId="2" borderId="10" xfId="2" applyFont="1" applyFill="1" applyBorder="1"/>
    <xf numFmtId="0" fontId="33" fillId="2" borderId="10" xfId="2" applyFont="1" applyFill="1" applyBorder="1"/>
    <xf numFmtId="0" fontId="33" fillId="2" borderId="10" xfId="2" applyFont="1" applyFill="1" applyBorder="1" applyAlignment="1">
      <alignment horizontal="center"/>
    </xf>
    <xf numFmtId="0" fontId="33" fillId="2" borderId="12" xfId="2" applyFont="1" applyFill="1" applyBorder="1"/>
    <xf numFmtId="0" fontId="33" fillId="0" borderId="0" xfId="2" applyFont="1"/>
    <xf numFmtId="0" fontId="35" fillId="0" borderId="0" xfId="0" applyFont="1"/>
    <xf numFmtId="0" fontId="34" fillId="2" borderId="15" xfId="2" applyFont="1" applyFill="1" applyBorder="1" applyAlignment="1">
      <alignment vertical="center"/>
    </xf>
    <xf numFmtId="0" fontId="34" fillId="2" borderId="0" xfId="2" applyFont="1" applyFill="1"/>
    <xf numFmtId="0" fontId="34" fillId="2" borderId="0" xfId="2" applyFont="1" applyFill="1" applyAlignment="1">
      <alignment horizontal="center"/>
    </xf>
    <xf numFmtId="0" fontId="34" fillId="2" borderId="11" xfId="2" applyFont="1" applyFill="1" applyBorder="1"/>
    <xf numFmtId="0" fontId="34" fillId="0" borderId="0" xfId="2" applyFont="1"/>
    <xf numFmtId="0" fontId="36" fillId="0" borderId="0" xfId="0" applyFont="1"/>
    <xf numFmtId="0" fontId="22" fillId="11" borderId="4" xfId="0" applyFont="1" applyFill="1" applyBorder="1" applyAlignment="1">
      <alignment vertical="center"/>
    </xf>
    <xf numFmtId="0" fontId="37" fillId="4" borderId="0" xfId="0" applyFont="1" applyFill="1"/>
    <xf numFmtId="0" fontId="39" fillId="0" borderId="0" xfId="0" applyFont="1"/>
    <xf numFmtId="0" fontId="4" fillId="0" borderId="0" xfId="0" applyFont="1" applyAlignment="1">
      <alignment wrapText="1"/>
    </xf>
    <xf numFmtId="0" fontId="20" fillId="3" borderId="42" xfId="1" applyNumberFormat="1" applyFont="1" applyFill="1" applyBorder="1" applyAlignment="1">
      <alignment horizontal="center" vertical="center" wrapText="1"/>
    </xf>
    <xf numFmtId="9" fontId="20" fillId="3" borderId="42" xfId="1" applyNumberFormat="1" applyFont="1" applyFill="1" applyBorder="1" applyAlignment="1">
      <alignment horizontal="center" vertical="center" wrapText="1"/>
    </xf>
    <xf numFmtId="9" fontId="20" fillId="3" borderId="42" xfId="2" applyNumberFormat="1" applyFont="1" applyFill="1" applyBorder="1" applyAlignment="1">
      <alignment horizontal="center" vertical="center"/>
    </xf>
    <xf numFmtId="0" fontId="34" fillId="2" borderId="44" xfId="2" applyFont="1" applyFill="1" applyBorder="1"/>
    <xf numFmtId="0" fontId="23" fillId="2" borderId="0" xfId="0" applyFont="1" applyFill="1" applyAlignment="1">
      <alignment horizontal="left"/>
    </xf>
    <xf numFmtId="2" fontId="20" fillId="16" borderId="5" xfId="0" applyNumberFormat="1" applyFont="1" applyFill="1" applyBorder="1" applyAlignment="1">
      <alignment horizontal="center" vertical="center"/>
    </xf>
    <xf numFmtId="2" fontId="20" fillId="16" borderId="1" xfId="0" applyNumberFormat="1" applyFont="1" applyFill="1" applyBorder="1" applyAlignment="1">
      <alignment horizontal="left" vertical="center"/>
    </xf>
    <xf numFmtId="2" fontId="20" fillId="16" borderId="6" xfId="0" applyNumberFormat="1" applyFont="1" applyFill="1" applyBorder="1" applyAlignment="1">
      <alignment horizontal="left" vertical="center"/>
    </xf>
    <xf numFmtId="2" fontId="20" fillId="16" borderId="7" xfId="0" applyNumberFormat="1" applyFont="1" applyFill="1" applyBorder="1" applyAlignment="1">
      <alignment horizontal="left" vertical="center"/>
    </xf>
    <xf numFmtId="2" fontId="20" fillId="2" borderId="2" xfId="0" applyNumberFormat="1" applyFont="1" applyFill="1" applyBorder="1" applyAlignment="1">
      <alignment horizontal="left" vertical="center"/>
    </xf>
    <xf numFmtId="1" fontId="21" fillId="8" borderId="63" xfId="0" applyNumberFormat="1" applyFont="1" applyFill="1" applyBorder="1" applyAlignment="1">
      <alignment vertical="center"/>
    </xf>
    <xf numFmtId="1" fontId="21" fillId="8" borderId="64" xfId="0" applyNumberFormat="1" applyFont="1" applyFill="1" applyBorder="1" applyAlignment="1">
      <alignment vertical="center"/>
    </xf>
    <xf numFmtId="1" fontId="21" fillId="8" borderId="65" xfId="0" applyNumberFormat="1" applyFont="1" applyFill="1" applyBorder="1" applyAlignment="1">
      <alignment vertical="center"/>
    </xf>
    <xf numFmtId="1" fontId="21" fillId="8" borderId="9" xfId="0" applyNumberFormat="1" applyFont="1" applyFill="1" applyBorder="1" applyAlignment="1">
      <alignment vertical="center"/>
    </xf>
    <xf numFmtId="1" fontId="21" fillId="8" borderId="0" xfId="0" applyNumberFormat="1" applyFont="1" applyFill="1" applyAlignment="1">
      <alignment vertical="center"/>
    </xf>
    <xf numFmtId="1" fontId="21" fillId="8" borderId="8" xfId="0" applyNumberFormat="1" applyFont="1" applyFill="1" applyBorder="1" applyAlignment="1">
      <alignment vertical="center"/>
    </xf>
    <xf numFmtId="1" fontId="21" fillId="8" borderId="19" xfId="0" applyNumberFormat="1" applyFont="1" applyFill="1" applyBorder="1" applyAlignment="1">
      <alignment vertical="center"/>
    </xf>
    <xf numFmtId="1" fontId="21" fillId="8" borderId="20" xfId="0" applyNumberFormat="1" applyFont="1" applyFill="1" applyBorder="1" applyAlignment="1">
      <alignment vertical="center"/>
    </xf>
    <xf numFmtId="2" fontId="20" fillId="5" borderId="59" xfId="0" applyNumberFormat="1" applyFont="1" applyFill="1" applyBorder="1" applyAlignment="1">
      <alignment vertical="center"/>
    </xf>
    <xf numFmtId="2" fontId="20" fillId="5" borderId="60" xfId="0" applyNumberFormat="1" applyFont="1" applyFill="1" applyBorder="1" applyAlignment="1">
      <alignment vertical="center"/>
    </xf>
    <xf numFmtId="2" fontId="20" fillId="5" borderId="58" xfId="0" applyNumberFormat="1" applyFont="1" applyFill="1" applyBorder="1" applyAlignment="1">
      <alignment vertical="center"/>
    </xf>
    <xf numFmtId="167" fontId="20" fillId="6" borderId="58" xfId="0" applyNumberFormat="1" applyFont="1" applyFill="1" applyBorder="1"/>
    <xf numFmtId="167" fontId="20" fillId="6" borderId="59" xfId="0" applyNumberFormat="1" applyFont="1" applyFill="1" applyBorder="1"/>
    <xf numFmtId="167" fontId="20" fillId="6" borderId="60" xfId="0" applyNumberFormat="1" applyFont="1" applyFill="1" applyBorder="1"/>
    <xf numFmtId="40" fontId="20" fillId="6" borderId="58" xfId="0" applyNumberFormat="1" applyFont="1" applyFill="1" applyBorder="1"/>
    <xf numFmtId="40" fontId="20" fillId="6" borderId="60" xfId="0" applyNumberFormat="1" applyFont="1" applyFill="1" applyBorder="1"/>
    <xf numFmtId="166" fontId="21" fillId="6" borderId="61" xfId="0" applyNumberFormat="1" applyFont="1" applyFill="1" applyBorder="1"/>
    <xf numFmtId="166" fontId="21" fillId="6" borderId="62" xfId="0" applyNumberFormat="1" applyFont="1" applyFill="1" applyBorder="1"/>
    <xf numFmtId="167" fontId="20" fillId="6" borderId="61" xfId="0" applyNumberFormat="1" applyFont="1" applyFill="1" applyBorder="1"/>
    <xf numFmtId="167" fontId="20" fillId="6" borderId="62" xfId="0" applyNumberFormat="1" applyFont="1" applyFill="1" applyBorder="1"/>
    <xf numFmtId="167" fontId="20" fillId="6" borderId="66" xfId="0" applyNumberFormat="1" applyFont="1" applyFill="1" applyBorder="1"/>
    <xf numFmtId="40" fontId="20" fillId="6" borderId="61" xfId="0" applyNumberFormat="1" applyFont="1" applyFill="1" applyBorder="1" applyAlignment="1">
      <alignment vertical="center"/>
    </xf>
    <xf numFmtId="40" fontId="20" fillId="6" borderId="66" xfId="0" applyNumberFormat="1" applyFont="1" applyFill="1" applyBorder="1" applyAlignment="1">
      <alignment vertical="center"/>
    </xf>
    <xf numFmtId="166" fontId="21" fillId="6" borderId="9" xfId="0" applyNumberFormat="1" applyFont="1" applyFill="1" applyBorder="1"/>
    <xf numFmtId="166" fontId="21" fillId="6" borderId="0" xfId="0" applyNumberFormat="1" applyFont="1" applyFill="1"/>
    <xf numFmtId="2" fontId="20" fillId="2" borderId="59" xfId="0" applyNumberFormat="1" applyFont="1" applyFill="1" applyBorder="1" applyAlignment="1">
      <alignment vertical="center"/>
    </xf>
    <xf numFmtId="2" fontId="20" fillId="2" borderId="60" xfId="0" applyNumberFormat="1" applyFont="1" applyFill="1" applyBorder="1" applyAlignment="1">
      <alignment vertical="center"/>
    </xf>
    <xf numFmtId="2" fontId="20" fillId="2" borderId="58" xfId="0" applyNumberFormat="1" applyFont="1" applyFill="1" applyBorder="1" applyAlignment="1">
      <alignment vertical="center"/>
    </xf>
    <xf numFmtId="167" fontId="20" fillId="2" borderId="58" xfId="0" applyNumberFormat="1" applyFont="1" applyFill="1" applyBorder="1"/>
    <xf numFmtId="167" fontId="20" fillId="2" borderId="59" xfId="0" applyNumberFormat="1" applyFont="1" applyFill="1" applyBorder="1"/>
    <xf numFmtId="167" fontId="20" fillId="2" borderId="60" xfId="0" applyNumberFormat="1" applyFont="1" applyFill="1" applyBorder="1"/>
    <xf numFmtId="40" fontId="20" fillId="2" borderId="58" xfId="0" applyNumberFormat="1" applyFont="1" applyFill="1" applyBorder="1"/>
    <xf numFmtId="40" fontId="20" fillId="2" borderId="60" xfId="0" applyNumberFormat="1" applyFont="1" applyFill="1" applyBorder="1"/>
    <xf numFmtId="166" fontId="21" fillId="2" borderId="61" xfId="0" applyNumberFormat="1" applyFont="1" applyFill="1" applyBorder="1"/>
    <xf numFmtId="166" fontId="21" fillId="2" borderId="62" xfId="0" applyNumberFormat="1" applyFont="1" applyFill="1" applyBorder="1"/>
    <xf numFmtId="167" fontId="20" fillId="2" borderId="61" xfId="0" applyNumberFormat="1" applyFont="1" applyFill="1" applyBorder="1"/>
    <xf numFmtId="167" fontId="20" fillId="2" borderId="62" xfId="0" applyNumberFormat="1" applyFont="1" applyFill="1" applyBorder="1"/>
    <xf numFmtId="167" fontId="20" fillId="2" borderId="66" xfId="0" applyNumberFormat="1" applyFont="1" applyFill="1" applyBorder="1"/>
    <xf numFmtId="40" fontId="20" fillId="2" borderId="61" xfId="0" applyNumberFormat="1" applyFont="1" applyFill="1" applyBorder="1" applyAlignment="1">
      <alignment vertical="center"/>
    </xf>
    <xf numFmtId="40" fontId="20" fillId="2" borderId="66" xfId="0" applyNumberFormat="1" applyFont="1" applyFill="1" applyBorder="1" applyAlignment="1">
      <alignment vertical="center"/>
    </xf>
    <xf numFmtId="166" fontId="21" fillId="2" borderId="9" xfId="0" applyNumberFormat="1" applyFont="1" applyFill="1" applyBorder="1"/>
    <xf numFmtId="166" fontId="21" fillId="2" borderId="0" xfId="0" applyNumberFormat="1" applyFont="1" applyFill="1"/>
    <xf numFmtId="2" fontId="8" fillId="2" borderId="58" xfId="0" applyNumberFormat="1" applyFont="1" applyFill="1" applyBorder="1" applyAlignment="1">
      <alignment vertical="center"/>
    </xf>
    <xf numFmtId="2" fontId="8" fillId="2" borderId="60" xfId="0" applyNumberFormat="1" applyFont="1" applyFill="1" applyBorder="1" applyAlignment="1">
      <alignment vertical="center"/>
    </xf>
    <xf numFmtId="2" fontId="8" fillId="2" borderId="59" xfId="0" applyNumberFormat="1" applyFont="1" applyFill="1" applyBorder="1" applyAlignment="1">
      <alignment vertical="center"/>
    </xf>
    <xf numFmtId="0" fontId="15" fillId="2" borderId="62" xfId="0" applyFont="1" applyFill="1" applyBorder="1"/>
    <xf numFmtId="10" fontId="16" fillId="2" borderId="0" xfId="0" applyNumberFormat="1" applyFont="1" applyFill="1"/>
    <xf numFmtId="0" fontId="16" fillId="2" borderId="0" xfId="0" applyFont="1" applyFill="1"/>
    <xf numFmtId="2" fontId="9" fillId="2" borderId="6" xfId="0" applyNumberFormat="1" applyFont="1" applyFill="1" applyBorder="1" applyAlignment="1">
      <alignment vertical="center"/>
    </xf>
    <xf numFmtId="2" fontId="9" fillId="2" borderId="7" xfId="0" applyNumberFormat="1" applyFont="1" applyFill="1" applyBorder="1" applyAlignment="1">
      <alignment vertical="center"/>
    </xf>
    <xf numFmtId="2" fontId="9" fillId="2" borderId="58" xfId="0" applyNumberFormat="1" applyFont="1" applyFill="1" applyBorder="1" applyAlignment="1">
      <alignment vertical="center"/>
    </xf>
    <xf numFmtId="2" fontId="9" fillId="2" borderId="60" xfId="0" applyNumberFormat="1" applyFont="1" applyFill="1" applyBorder="1" applyAlignment="1">
      <alignment vertical="center"/>
    </xf>
    <xf numFmtId="165" fontId="10" fillId="2" borderId="62" xfId="0" applyNumberFormat="1" applyFont="1" applyFill="1" applyBorder="1"/>
    <xf numFmtId="165" fontId="10" fillId="2" borderId="66" xfId="0" applyNumberFormat="1" applyFont="1" applyFill="1" applyBorder="1"/>
    <xf numFmtId="165" fontId="10" fillId="2" borderId="61" xfId="0" applyNumberFormat="1" applyFont="1" applyFill="1" applyBorder="1"/>
    <xf numFmtId="0" fontId="37" fillId="0" borderId="0" xfId="0" applyFont="1"/>
    <xf numFmtId="0" fontId="42" fillId="0" borderId="0" xfId="0" applyFont="1"/>
    <xf numFmtId="0" fontId="42" fillId="0" borderId="0" xfId="0" applyFont="1" applyAlignment="1">
      <alignment horizontal="center"/>
    </xf>
    <xf numFmtId="2" fontId="20" fillId="5" borderId="69" xfId="0" applyNumberFormat="1" applyFont="1" applyFill="1" applyBorder="1" applyAlignment="1">
      <alignment vertical="center"/>
    </xf>
    <xf numFmtId="0" fontId="45" fillId="0" borderId="0" xfId="4"/>
    <xf numFmtId="9" fontId="45" fillId="0" borderId="0" xfId="4" applyNumberFormat="1"/>
    <xf numFmtId="0" fontId="45" fillId="0" borderId="72" xfId="4" applyBorder="1"/>
    <xf numFmtId="10" fontId="45" fillId="0" borderId="72" xfId="4" applyNumberFormat="1" applyBorder="1"/>
    <xf numFmtId="10" fontId="45" fillId="0" borderId="18" xfId="4" applyNumberFormat="1" applyBorder="1"/>
    <xf numFmtId="0" fontId="32" fillId="0" borderId="0" xfId="4" applyFont="1"/>
    <xf numFmtId="0" fontId="45" fillId="0" borderId="0" xfId="4" applyAlignment="1">
      <alignment horizontal="center"/>
    </xf>
    <xf numFmtId="0" fontId="45" fillId="9" borderId="0" xfId="4" applyFill="1"/>
    <xf numFmtId="9" fontId="45" fillId="0" borderId="0" xfId="3" applyFont="1"/>
    <xf numFmtId="0" fontId="45" fillId="0" borderId="72" xfId="4" applyBorder="1" applyAlignment="1">
      <alignment horizontal="center" vertical="center" wrapText="1"/>
    </xf>
    <xf numFmtId="0" fontId="0" fillId="0" borderId="72" xfId="4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9" fontId="45" fillId="0" borderId="72" xfId="4" applyNumberFormat="1" applyBorder="1" applyAlignment="1">
      <alignment horizontal="center" vertical="center"/>
    </xf>
    <xf numFmtId="0" fontId="45" fillId="0" borderId="72" xfId="4" applyBorder="1" applyAlignment="1">
      <alignment horizontal="center" vertical="center"/>
    </xf>
    <xf numFmtId="9" fontId="45" fillId="0" borderId="72" xfId="3" applyFont="1" applyBorder="1" applyAlignment="1">
      <alignment horizontal="center" vertical="center"/>
    </xf>
    <xf numFmtId="0" fontId="0" fillId="0" borderId="0" xfId="4" applyFont="1"/>
    <xf numFmtId="9" fontId="20" fillId="3" borderId="75" xfId="1" applyNumberFormat="1" applyFont="1" applyFill="1" applyBorder="1" applyAlignment="1">
      <alignment horizontal="center" vertical="center" wrapText="1"/>
    </xf>
    <xf numFmtId="9" fontId="21" fillId="2" borderId="24" xfId="2" applyNumberFormat="1" applyFont="1" applyFill="1" applyBorder="1" applyAlignment="1">
      <alignment horizontal="center" vertical="center"/>
    </xf>
    <xf numFmtId="9" fontId="21" fillId="2" borderId="41" xfId="1" applyNumberFormat="1" applyFont="1" applyFill="1" applyBorder="1" applyAlignment="1">
      <alignment horizontal="center" vertical="center" wrapText="1"/>
    </xf>
    <xf numFmtId="9" fontId="21" fillId="2" borderId="24" xfId="2" applyNumberFormat="1" applyFont="1" applyFill="1" applyBorder="1" applyAlignment="1">
      <alignment horizontal="center" vertical="center" wrapText="1"/>
    </xf>
    <xf numFmtId="9" fontId="21" fillId="2" borderId="25" xfId="2" applyNumberFormat="1" applyFont="1" applyFill="1" applyBorder="1" applyAlignment="1">
      <alignment vertical="center" wrapText="1"/>
    </xf>
    <xf numFmtId="0" fontId="20" fillId="2" borderId="24" xfId="0" applyFont="1" applyFill="1" applyBorder="1" applyAlignment="1">
      <alignment horizontal="left" vertical="center" wrapText="1"/>
    </xf>
    <xf numFmtId="9" fontId="21" fillId="2" borderId="79" xfId="1" applyNumberFormat="1" applyFont="1" applyFill="1" applyBorder="1" applyAlignment="1">
      <alignment horizontal="center" vertical="center" wrapText="1"/>
    </xf>
    <xf numFmtId="9" fontId="21" fillId="2" borderId="78" xfId="2" applyNumberFormat="1" applyFont="1" applyFill="1" applyBorder="1" applyAlignment="1">
      <alignment horizontal="center" vertical="center" wrapText="1"/>
    </xf>
    <xf numFmtId="9" fontId="21" fillId="2" borderId="78" xfId="2" applyNumberFormat="1" applyFont="1" applyFill="1" applyBorder="1" applyAlignment="1">
      <alignment horizontal="center" vertical="center"/>
    </xf>
    <xf numFmtId="9" fontId="21" fillId="2" borderId="80" xfId="2" applyNumberFormat="1" applyFont="1" applyFill="1" applyBorder="1" applyAlignment="1">
      <alignment vertical="center" wrapText="1"/>
    </xf>
    <xf numFmtId="164" fontId="20" fillId="2" borderId="21" xfId="1" applyFont="1" applyFill="1" applyBorder="1" applyAlignment="1">
      <alignment horizontal="left" vertical="center" wrapText="1"/>
    </xf>
    <xf numFmtId="169" fontId="21" fillId="2" borderId="71" xfId="1" applyNumberFormat="1" applyFont="1" applyFill="1" applyBorder="1" applyAlignment="1">
      <alignment horizontal="center" vertical="center" wrapText="1"/>
    </xf>
    <xf numFmtId="0" fontId="21" fillId="2" borderId="21" xfId="1" applyNumberFormat="1" applyFont="1" applyFill="1" applyBorder="1" applyAlignment="1">
      <alignment horizontal="center" vertical="center" wrapText="1"/>
    </xf>
    <xf numFmtId="1" fontId="21" fillId="2" borderId="21" xfId="1" applyNumberFormat="1" applyFont="1" applyFill="1" applyBorder="1" applyAlignment="1">
      <alignment horizontal="center" vertical="center" wrapText="1"/>
    </xf>
    <xf numFmtId="9" fontId="21" fillId="2" borderId="41" xfId="2" applyNumberFormat="1" applyFont="1" applyFill="1" applyBorder="1" applyAlignment="1">
      <alignment horizontal="center" vertical="center"/>
    </xf>
    <xf numFmtId="165" fontId="20" fillId="2" borderId="22" xfId="3" applyNumberFormat="1" applyFont="1" applyFill="1" applyBorder="1" applyAlignment="1">
      <alignment vertical="center"/>
    </xf>
    <xf numFmtId="0" fontId="20" fillId="2" borderId="45" xfId="2" applyFont="1" applyFill="1" applyBorder="1" applyAlignment="1">
      <alignment horizontal="left" vertical="center" wrapText="1"/>
    </xf>
    <xf numFmtId="0" fontId="20" fillId="2" borderId="86" xfId="0" applyFont="1" applyFill="1" applyBorder="1" applyAlignment="1">
      <alignment horizontal="center" vertical="center" wrapText="1"/>
    </xf>
    <xf numFmtId="9" fontId="21" fillId="2" borderId="86" xfId="1" applyNumberFormat="1" applyFont="1" applyFill="1" applyBorder="1" applyAlignment="1">
      <alignment horizontal="center" vertical="center" wrapText="1"/>
    </xf>
    <xf numFmtId="164" fontId="20" fillId="2" borderId="82" xfId="1" applyFont="1" applyFill="1" applyBorder="1" applyAlignment="1">
      <alignment horizontal="left" vertical="center" wrapText="1"/>
    </xf>
    <xf numFmtId="169" fontId="21" fillId="2" borderId="82" xfId="1" applyNumberFormat="1" applyFont="1" applyFill="1" applyBorder="1" applyAlignment="1">
      <alignment horizontal="center" vertical="center" wrapText="1"/>
    </xf>
    <xf numFmtId="168" fontId="21" fillId="2" borderId="82" xfId="1" applyNumberFormat="1" applyFont="1" applyFill="1" applyBorder="1" applyAlignment="1">
      <alignment horizontal="center" vertical="center" wrapText="1"/>
    </xf>
    <xf numFmtId="1" fontId="21" fillId="2" borderId="82" xfId="1" applyNumberFormat="1" applyFont="1" applyFill="1" applyBorder="1" applyAlignment="1">
      <alignment horizontal="center" vertical="center" wrapText="1"/>
    </xf>
    <xf numFmtId="9" fontId="21" fillId="2" borderId="82" xfId="1" applyNumberFormat="1" applyFont="1" applyFill="1" applyBorder="1" applyAlignment="1">
      <alignment horizontal="center" vertical="center" wrapText="1"/>
    </xf>
    <xf numFmtId="2" fontId="20" fillId="2" borderId="85" xfId="2" applyNumberFormat="1" applyFont="1" applyFill="1" applyBorder="1" applyAlignment="1">
      <alignment vertical="center"/>
    </xf>
    <xf numFmtId="9" fontId="21" fillId="2" borderId="86" xfId="2" applyNumberFormat="1" applyFont="1" applyFill="1" applyBorder="1" applyAlignment="1">
      <alignment horizontal="center" vertical="center" wrapText="1"/>
    </xf>
    <xf numFmtId="9" fontId="17" fillId="2" borderId="86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72" xfId="4" applyFont="1" applyBorder="1"/>
    <xf numFmtId="165" fontId="45" fillId="0" borderId="72" xfId="4" applyNumberFormat="1" applyBorder="1"/>
    <xf numFmtId="0" fontId="20" fillId="2" borderId="82" xfId="0" applyFont="1" applyFill="1" applyBorder="1" applyAlignment="1">
      <alignment horizontal="left" vertical="center" wrapText="1"/>
    </xf>
    <xf numFmtId="9" fontId="20" fillId="3" borderId="91" xfId="1" applyNumberFormat="1" applyFont="1" applyFill="1" applyBorder="1" applyAlignment="1">
      <alignment horizontal="center" vertical="center" wrapText="1"/>
    </xf>
    <xf numFmtId="9" fontId="20" fillId="3" borderId="91" xfId="2" applyNumberFormat="1" applyFont="1" applyFill="1" applyBorder="1" applyAlignment="1">
      <alignment horizontal="center" vertical="center"/>
    </xf>
    <xf numFmtId="9" fontId="21" fillId="2" borderId="82" xfId="2" applyNumberFormat="1" applyFont="1" applyFill="1" applyBorder="1" applyAlignment="1">
      <alignment horizontal="center" vertical="center"/>
    </xf>
    <xf numFmtId="9" fontId="21" fillId="2" borderId="82" xfId="2" applyNumberFormat="1" applyFont="1" applyFill="1" applyBorder="1" applyAlignment="1">
      <alignment horizontal="center" vertical="center" wrapText="1"/>
    </xf>
    <xf numFmtId="9" fontId="21" fillId="2" borderId="85" xfId="2" applyNumberFormat="1" applyFont="1" applyFill="1" applyBorder="1" applyAlignment="1">
      <alignment vertical="center" wrapText="1"/>
    </xf>
    <xf numFmtId="0" fontId="20" fillId="3" borderId="72" xfId="1" applyNumberFormat="1" applyFont="1" applyFill="1" applyBorder="1" applyAlignment="1">
      <alignment horizontal="center" vertical="center" wrapText="1"/>
    </xf>
    <xf numFmtId="0" fontId="20" fillId="2" borderId="97" xfId="0" applyFont="1" applyFill="1" applyBorder="1" applyAlignment="1">
      <alignment horizontal="left" vertical="center" wrapText="1"/>
    </xf>
    <xf numFmtId="9" fontId="21" fillId="2" borderId="97" xfId="2" applyNumberFormat="1" applyFont="1" applyFill="1" applyBorder="1" applyAlignment="1">
      <alignment horizontal="center" vertical="center"/>
    </xf>
    <xf numFmtId="9" fontId="21" fillId="2" borderId="97" xfId="1" applyNumberFormat="1" applyFont="1" applyFill="1" applyBorder="1" applyAlignment="1">
      <alignment horizontal="center" vertical="center" wrapText="1"/>
    </xf>
    <xf numFmtId="9" fontId="21" fillId="2" borderId="97" xfId="2" applyNumberFormat="1" applyFont="1" applyFill="1" applyBorder="1" applyAlignment="1">
      <alignment horizontal="center" vertical="center" wrapText="1"/>
    </xf>
    <xf numFmtId="9" fontId="21" fillId="2" borderId="98" xfId="2" applyNumberFormat="1" applyFont="1" applyFill="1" applyBorder="1" applyAlignment="1">
      <alignment vertical="center" wrapText="1"/>
    </xf>
    <xf numFmtId="0" fontId="20" fillId="3" borderId="99" xfId="1" applyNumberFormat="1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/>
    </xf>
    <xf numFmtId="10" fontId="21" fillId="2" borderId="76" xfId="3" applyNumberFormat="1" applyFont="1" applyFill="1" applyBorder="1" applyAlignment="1">
      <alignment horizontal="center" vertical="center" wrapText="1"/>
    </xf>
    <xf numFmtId="10" fontId="21" fillId="2" borderId="74" xfId="2" applyNumberFormat="1" applyFont="1" applyFill="1" applyBorder="1" applyAlignment="1">
      <alignment horizontal="center" vertical="center"/>
    </xf>
    <xf numFmtId="0" fontId="20" fillId="0" borderId="78" xfId="0" applyFont="1" applyBorder="1" applyAlignment="1">
      <alignment horizontal="left" vertical="center" wrapText="1"/>
    </xf>
    <xf numFmtId="9" fontId="20" fillId="3" borderId="100" xfId="1" applyNumberFormat="1" applyFont="1" applyFill="1" applyBorder="1" applyAlignment="1">
      <alignment horizontal="center" vertical="center" wrapText="1"/>
    </xf>
    <xf numFmtId="9" fontId="21" fillId="2" borderId="101" xfId="2" applyNumberFormat="1" applyFont="1" applyFill="1" applyBorder="1" applyAlignment="1">
      <alignment vertical="center" wrapText="1"/>
    </xf>
    <xf numFmtId="0" fontId="0" fillId="0" borderId="100" xfId="4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9" fontId="45" fillId="0" borderId="100" xfId="3" applyFont="1" applyBorder="1" applyAlignment="1">
      <alignment horizontal="center" vertical="center"/>
    </xf>
    <xf numFmtId="0" fontId="45" fillId="0" borderId="100" xfId="4" applyBorder="1" applyAlignment="1">
      <alignment horizontal="center" vertical="center"/>
    </xf>
    <xf numFmtId="168" fontId="21" fillId="2" borderId="71" xfId="1" applyNumberFormat="1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left" vertical="center"/>
    </xf>
    <xf numFmtId="164" fontId="20" fillId="3" borderId="50" xfId="1" applyFont="1" applyFill="1" applyBorder="1" applyAlignment="1">
      <alignment horizontal="center" vertical="center" wrapText="1"/>
    </xf>
    <xf numFmtId="164" fontId="20" fillId="3" borderId="44" xfId="1" applyFont="1" applyFill="1" applyBorder="1" applyAlignment="1">
      <alignment horizontal="center" vertical="center" wrapText="1"/>
    </xf>
    <xf numFmtId="164" fontId="20" fillId="3" borderId="51" xfId="1" applyFont="1" applyFill="1" applyBorder="1" applyAlignment="1">
      <alignment horizontal="center" vertical="center" wrapText="1"/>
    </xf>
    <xf numFmtId="164" fontId="20" fillId="3" borderId="15" xfId="1" applyFont="1" applyFill="1" applyBorder="1" applyAlignment="1">
      <alignment horizontal="center" vertical="center" wrapText="1"/>
    </xf>
    <xf numFmtId="164" fontId="20" fillId="3" borderId="0" xfId="1" applyFont="1" applyFill="1" applyBorder="1" applyAlignment="1">
      <alignment horizontal="center" vertical="center" wrapText="1"/>
    </xf>
    <xf numFmtId="164" fontId="20" fillId="3" borderId="90" xfId="1" applyFont="1" applyFill="1" applyBorder="1" applyAlignment="1">
      <alignment horizontal="center" vertical="center" wrapText="1"/>
    </xf>
    <xf numFmtId="164" fontId="20" fillId="3" borderId="48" xfId="1" applyFont="1" applyFill="1" applyBorder="1" applyAlignment="1">
      <alignment horizontal="center" vertical="center" wrapText="1"/>
    </xf>
    <xf numFmtId="164" fontId="20" fillId="3" borderId="18" xfId="1" applyFont="1" applyFill="1" applyBorder="1" applyAlignment="1">
      <alignment horizontal="center" vertical="center" wrapText="1"/>
    </xf>
    <xf numFmtId="0" fontId="20" fillId="3" borderId="48" xfId="1" applyNumberFormat="1" applyFont="1" applyFill="1" applyBorder="1" applyAlignment="1">
      <alignment horizontal="center" vertical="center" wrapText="1"/>
    </xf>
    <xf numFmtId="0" fontId="20" fillId="3" borderId="49" xfId="1" applyNumberFormat="1" applyFont="1" applyFill="1" applyBorder="1" applyAlignment="1">
      <alignment horizontal="center" vertical="center" wrapText="1"/>
    </xf>
    <xf numFmtId="0" fontId="20" fillId="3" borderId="47" xfId="1" applyNumberFormat="1" applyFont="1" applyFill="1" applyBorder="1" applyAlignment="1">
      <alignment horizontal="center" vertical="center" wrapText="1"/>
    </xf>
    <xf numFmtId="0" fontId="20" fillId="3" borderId="43" xfId="1" applyNumberFormat="1" applyFont="1" applyFill="1" applyBorder="1" applyAlignment="1">
      <alignment horizontal="center" vertical="center" wrapText="1"/>
    </xf>
    <xf numFmtId="0" fontId="20" fillId="3" borderId="46" xfId="1" applyNumberFormat="1" applyFont="1" applyFill="1" applyBorder="1" applyAlignment="1">
      <alignment horizontal="center" vertical="center" wrapText="1"/>
    </xf>
    <xf numFmtId="49" fontId="20" fillId="3" borderId="92" xfId="1" applyNumberFormat="1" applyFont="1" applyFill="1" applyBorder="1" applyAlignment="1">
      <alignment horizontal="center" vertical="center" wrapText="1"/>
    </xf>
    <xf numFmtId="49" fontId="20" fillId="3" borderId="93" xfId="1" applyNumberFormat="1" applyFont="1" applyFill="1" applyBorder="1" applyAlignment="1">
      <alignment horizontal="center" vertical="center" wrapText="1"/>
    </xf>
    <xf numFmtId="0" fontId="20" fillId="2" borderId="87" xfId="2" applyFont="1" applyFill="1" applyBorder="1" applyAlignment="1">
      <alignment horizontal="left" vertical="center" wrapText="1"/>
    </xf>
    <xf numFmtId="0" fontId="20" fillId="2" borderId="88" xfId="2" applyFont="1" applyFill="1" applyBorder="1" applyAlignment="1">
      <alignment horizontal="left" vertical="center" wrapText="1"/>
    </xf>
    <xf numFmtId="0" fontId="20" fillId="2" borderId="84" xfId="2" applyFont="1" applyFill="1" applyBorder="1" applyAlignment="1">
      <alignment horizontal="left" vertical="center" wrapText="1"/>
    </xf>
    <xf numFmtId="164" fontId="20" fillId="2" borderId="24" xfId="1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left" vertical="center"/>
    </xf>
    <xf numFmtId="0" fontId="20" fillId="2" borderId="34" xfId="0" applyFont="1" applyFill="1" applyBorder="1" applyAlignment="1">
      <alignment horizontal="left" vertical="center"/>
    </xf>
    <xf numFmtId="0" fontId="20" fillId="2" borderId="35" xfId="0" applyFont="1" applyFill="1" applyBorder="1" applyAlignment="1">
      <alignment horizontal="left" vertical="center"/>
    </xf>
    <xf numFmtId="164" fontId="20" fillId="3" borderId="52" xfId="1" applyFont="1" applyFill="1" applyBorder="1" applyAlignment="1">
      <alignment horizontal="center" vertical="center" wrapText="1"/>
    </xf>
    <xf numFmtId="164" fontId="20" fillId="3" borderId="53" xfId="1" applyFont="1" applyFill="1" applyBorder="1" applyAlignment="1">
      <alignment horizontal="center" vertical="center" wrapText="1"/>
    </xf>
    <xf numFmtId="164" fontId="20" fillId="3" borderId="54" xfId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164" fontId="20" fillId="3" borderId="49" xfId="1" applyFont="1" applyFill="1" applyBorder="1" applyAlignment="1">
      <alignment horizontal="center" vertical="center" wrapText="1"/>
    </xf>
    <xf numFmtId="49" fontId="20" fillId="3" borderId="16" xfId="1" applyNumberFormat="1" applyFont="1" applyFill="1" applyBorder="1" applyAlignment="1">
      <alignment horizontal="center" vertical="center" wrapText="1"/>
    </xf>
    <xf numFmtId="49" fontId="20" fillId="3" borderId="46" xfId="1" applyNumberFormat="1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44" xfId="0" applyFont="1" applyFill="1" applyBorder="1" applyAlignment="1">
      <alignment horizontal="left" vertical="center" wrapText="1"/>
    </xf>
    <xf numFmtId="0" fontId="20" fillId="2" borderId="77" xfId="0" applyFont="1" applyFill="1" applyBorder="1" applyAlignment="1">
      <alignment horizontal="left" vertical="center" wrapText="1"/>
    </xf>
    <xf numFmtId="0" fontId="20" fillId="2" borderId="78" xfId="0" applyFont="1" applyFill="1" applyBorder="1" applyAlignment="1">
      <alignment horizontal="left" vertical="center" wrapText="1"/>
    </xf>
    <xf numFmtId="1" fontId="21" fillId="2" borderId="27" xfId="0" applyNumberFormat="1" applyFont="1" applyFill="1" applyBorder="1" applyAlignment="1">
      <alignment horizontal="center" vertical="center"/>
    </xf>
    <xf numFmtId="164" fontId="20" fillId="2" borderId="83" xfId="1" applyFont="1" applyFill="1" applyBorder="1" applyAlignment="1">
      <alignment horizontal="center" vertical="center" wrapText="1"/>
    </xf>
    <xf numFmtId="164" fontId="20" fillId="2" borderId="84" xfId="1" applyFont="1" applyFill="1" applyBorder="1" applyAlignment="1">
      <alignment horizontal="center" vertical="center" wrapText="1"/>
    </xf>
    <xf numFmtId="0" fontId="44" fillId="3" borderId="16" xfId="2" applyFont="1" applyFill="1" applyBorder="1" applyAlignment="1">
      <alignment horizontal="center" vertical="center"/>
    </xf>
    <xf numFmtId="0" fontId="44" fillId="3" borderId="17" xfId="2" applyFont="1" applyFill="1" applyBorder="1" applyAlignment="1">
      <alignment horizontal="center" vertical="center"/>
    </xf>
    <xf numFmtId="0" fontId="44" fillId="3" borderId="43" xfId="2" applyFont="1" applyFill="1" applyBorder="1" applyAlignment="1">
      <alignment horizontal="center" vertical="center"/>
    </xf>
    <xf numFmtId="0" fontId="44" fillId="3" borderId="13" xfId="2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left" vertical="center"/>
    </xf>
    <xf numFmtId="0" fontId="22" fillId="2" borderId="34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0" fontId="31" fillId="0" borderId="16" xfId="2" applyFont="1" applyBorder="1" applyAlignment="1">
      <alignment horizontal="right"/>
    </xf>
    <xf numFmtId="0" fontId="31" fillId="0" borderId="17" xfId="2" applyFont="1" applyBorder="1" applyAlignment="1">
      <alignment horizontal="right"/>
    </xf>
    <xf numFmtId="0" fontId="31" fillId="0" borderId="43" xfId="2" applyFont="1" applyBorder="1" applyAlignment="1">
      <alignment horizontal="right"/>
    </xf>
    <xf numFmtId="0" fontId="31" fillId="0" borderId="13" xfId="2" applyFont="1" applyBorder="1" applyAlignment="1">
      <alignment horizontal="right"/>
    </xf>
    <xf numFmtId="164" fontId="20" fillId="2" borderId="82" xfId="1" applyFont="1" applyFill="1" applyBorder="1" applyAlignment="1">
      <alignment horizontal="center" vertical="center" wrapText="1"/>
    </xf>
    <xf numFmtId="0" fontId="20" fillId="14" borderId="40" xfId="0" applyFont="1" applyFill="1" applyBorder="1" applyAlignment="1">
      <alignment horizontal="left" vertical="center"/>
    </xf>
    <xf numFmtId="0" fontId="20" fillId="14" borderId="73" xfId="0" applyFont="1" applyFill="1" applyBorder="1" applyAlignment="1">
      <alignment horizontal="left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0" borderId="95" xfId="2" applyFont="1" applyBorder="1" applyAlignment="1">
      <alignment horizontal="left" vertical="center" wrapText="1"/>
    </xf>
    <xf numFmtId="0" fontId="20" fillId="0" borderId="96" xfId="2" applyFont="1" applyBorder="1" applyAlignment="1">
      <alignment horizontal="left" vertical="center" wrapText="1"/>
    </xf>
    <xf numFmtId="0" fontId="20" fillId="0" borderId="94" xfId="2" applyFont="1" applyBorder="1" applyAlignment="1">
      <alignment horizontal="left" vertical="center" wrapText="1"/>
    </xf>
    <xf numFmtId="164" fontId="20" fillId="2" borderId="97" xfId="1" applyFont="1" applyFill="1" applyBorder="1" applyAlignment="1">
      <alignment horizontal="center" vertical="center" wrapText="1"/>
    </xf>
    <xf numFmtId="164" fontId="20" fillId="2" borderId="78" xfId="1" applyFont="1" applyFill="1" applyBorder="1" applyAlignment="1">
      <alignment horizontal="center" vertical="center" wrapText="1"/>
    </xf>
    <xf numFmtId="8" fontId="21" fillId="2" borderId="70" xfId="0" applyNumberFormat="1" applyFont="1" applyFill="1" applyBorder="1" applyAlignment="1">
      <alignment horizontal="center"/>
    </xf>
    <xf numFmtId="2" fontId="20" fillId="5" borderId="70" xfId="0" applyNumberFormat="1" applyFont="1" applyFill="1" applyBorder="1" applyAlignment="1">
      <alignment horizontal="center" vertical="center"/>
    </xf>
    <xf numFmtId="6" fontId="21" fillId="0" borderId="70" xfId="0" applyNumberFormat="1" applyFont="1" applyBorder="1" applyAlignment="1">
      <alignment horizontal="center"/>
    </xf>
    <xf numFmtId="1" fontId="21" fillId="2" borderId="28" xfId="0" applyNumberFormat="1" applyFont="1" applyFill="1" applyBorder="1" applyAlignment="1">
      <alignment horizontal="center" vertical="center"/>
    </xf>
    <xf numFmtId="40" fontId="20" fillId="2" borderId="70" xfId="0" applyNumberFormat="1" applyFont="1" applyFill="1" applyBorder="1" applyAlignment="1">
      <alignment horizontal="center"/>
    </xf>
    <xf numFmtId="2" fontId="20" fillId="5" borderId="9" xfId="0" applyNumberFormat="1" applyFont="1" applyFill="1" applyBorder="1" applyAlignment="1">
      <alignment horizontal="center" vertical="center"/>
    </xf>
    <xf numFmtId="2" fontId="20" fillId="5" borderId="0" xfId="0" applyNumberFormat="1" applyFont="1" applyFill="1" applyAlignment="1">
      <alignment horizontal="center" vertical="center"/>
    </xf>
    <xf numFmtId="2" fontId="20" fillId="5" borderId="8" xfId="0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 applyAlignment="1">
      <alignment horizontal="center" vertical="center"/>
    </xf>
    <xf numFmtId="1" fontId="21" fillId="2" borderId="31" xfId="0" applyNumberFormat="1" applyFont="1" applyFill="1" applyBorder="1" applyAlignment="1">
      <alignment horizontal="center" vertical="center"/>
    </xf>
    <xf numFmtId="0" fontId="20" fillId="14" borderId="53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left"/>
    </xf>
    <xf numFmtId="0" fontId="23" fillId="4" borderId="7" xfId="0" applyFont="1" applyFill="1" applyBorder="1" applyAlignment="1">
      <alignment horizontal="left"/>
    </xf>
    <xf numFmtId="0" fontId="20" fillId="2" borderId="81" xfId="0" applyFont="1" applyFill="1" applyBorder="1" applyAlignment="1">
      <alignment horizontal="left" vertical="center" wrapText="1"/>
    </xf>
    <xf numFmtId="0" fontId="20" fillId="2" borderId="82" xfId="0" applyFont="1" applyFill="1" applyBorder="1" applyAlignment="1">
      <alignment horizontal="left" vertical="center" wrapText="1"/>
    </xf>
    <xf numFmtId="164" fontId="20" fillId="2" borderId="86" xfId="1" applyFont="1" applyFill="1" applyBorder="1" applyAlignment="1">
      <alignment horizontal="center" vertical="center" wrapText="1"/>
    </xf>
    <xf numFmtId="164" fontId="20" fillId="2" borderId="2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22" fillId="12" borderId="4" xfId="0" applyFont="1" applyFill="1" applyBorder="1" applyAlignment="1">
      <alignment horizontal="center" vertical="center"/>
    </xf>
    <xf numFmtId="2" fontId="20" fillId="15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justify" vertical="justify" wrapText="1"/>
    </xf>
    <xf numFmtId="2" fontId="21" fillId="2" borderId="47" xfId="0" applyNumberFormat="1" applyFont="1" applyFill="1" applyBorder="1" applyAlignment="1">
      <alignment horizontal="justify" vertical="justify" wrapText="1"/>
    </xf>
    <xf numFmtId="2" fontId="21" fillId="2" borderId="43" xfId="0" applyNumberFormat="1" applyFont="1" applyFill="1" applyBorder="1" applyAlignment="1">
      <alignment horizontal="justify" vertical="justify" wrapText="1"/>
    </xf>
    <xf numFmtId="2" fontId="21" fillId="2" borderId="46" xfId="0" applyNumberFormat="1" applyFont="1" applyFill="1" applyBorder="1" applyAlignment="1">
      <alignment horizontal="justify" vertical="justify" wrapText="1"/>
    </xf>
    <xf numFmtId="2" fontId="20" fillId="13" borderId="0" xfId="0" applyNumberFormat="1" applyFont="1" applyFill="1" applyAlignment="1">
      <alignment horizontal="center" vertical="center"/>
    </xf>
    <xf numFmtId="0" fontId="22" fillId="12" borderId="87" xfId="0" applyFont="1" applyFill="1" applyBorder="1" applyAlignment="1">
      <alignment horizontal="center" vertical="center"/>
    </xf>
    <xf numFmtId="0" fontId="22" fillId="12" borderId="89" xfId="0" applyFont="1" applyFill="1" applyBorder="1" applyAlignment="1">
      <alignment horizontal="center" vertical="center"/>
    </xf>
    <xf numFmtId="2" fontId="21" fillId="2" borderId="87" xfId="0" applyNumberFormat="1" applyFont="1" applyFill="1" applyBorder="1" applyAlignment="1">
      <alignment horizontal="justify" vertical="justify" wrapText="1"/>
    </xf>
    <xf numFmtId="2" fontId="21" fillId="2" borderId="88" xfId="0" applyNumberFormat="1" applyFont="1" applyFill="1" applyBorder="1" applyAlignment="1">
      <alignment horizontal="justify" vertical="justify" wrapText="1"/>
    </xf>
    <xf numFmtId="2" fontId="21" fillId="2" borderId="89" xfId="0" applyNumberFormat="1" applyFont="1" applyFill="1" applyBorder="1" applyAlignment="1">
      <alignment horizontal="justify" vertical="justify" wrapText="1"/>
    </xf>
    <xf numFmtId="0" fontId="37" fillId="4" borderId="0" xfId="0" applyFont="1" applyFill="1" applyAlignment="1">
      <alignment horizontal="center"/>
    </xf>
    <xf numFmtId="2" fontId="20" fillId="10" borderId="0" xfId="0" applyNumberFormat="1" applyFont="1" applyFill="1" applyAlignment="1">
      <alignment horizontal="center" vertical="center"/>
    </xf>
    <xf numFmtId="1" fontId="21" fillId="2" borderId="55" xfId="0" applyNumberFormat="1" applyFont="1" applyFill="1" applyBorder="1" applyAlignment="1">
      <alignment horizontal="center" vertical="center"/>
    </xf>
    <xf numFmtId="1" fontId="21" fillId="2" borderId="56" xfId="0" applyNumberFormat="1" applyFont="1" applyFill="1" applyBorder="1" applyAlignment="1">
      <alignment horizontal="center" vertical="center"/>
    </xf>
    <xf numFmtId="1" fontId="21" fillId="2" borderId="57" xfId="0" applyNumberFormat="1" applyFont="1" applyFill="1" applyBorder="1" applyAlignment="1">
      <alignment horizontal="center" vertical="center"/>
    </xf>
    <xf numFmtId="2" fontId="20" fillId="5" borderId="68" xfId="0" applyNumberFormat="1" applyFont="1" applyFill="1" applyBorder="1" applyAlignment="1">
      <alignment horizontal="center" vertical="center"/>
    </xf>
    <xf numFmtId="2" fontId="20" fillId="5" borderId="67" xfId="0" applyNumberFormat="1" applyFont="1" applyFill="1" applyBorder="1" applyAlignment="1">
      <alignment horizontal="center" vertical="center"/>
    </xf>
    <xf numFmtId="1" fontId="21" fillId="2" borderId="37" xfId="0" applyNumberFormat="1" applyFont="1" applyFill="1" applyBorder="1" applyAlignment="1">
      <alignment horizontal="center" vertical="center"/>
    </xf>
    <xf numFmtId="1" fontId="21" fillId="2" borderId="38" xfId="0" applyNumberFormat="1" applyFont="1" applyFill="1" applyBorder="1" applyAlignment="1">
      <alignment horizontal="center" vertical="center"/>
    </xf>
    <xf numFmtId="1" fontId="21" fillId="2" borderId="39" xfId="0" applyNumberFormat="1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" fontId="45" fillId="0" borderId="72" xfId="4" applyNumberFormat="1" applyBorder="1" applyAlignment="1">
      <alignment horizontal="center" vertical="center"/>
    </xf>
    <xf numFmtId="1" fontId="45" fillId="0" borderId="100" xfId="4" applyNumberFormat="1" applyBorder="1" applyAlignment="1">
      <alignment horizontal="center" vertical="center"/>
    </xf>
    <xf numFmtId="0" fontId="0" fillId="0" borderId="72" xfId="4" applyFont="1" applyBorder="1" applyAlignment="1">
      <alignment horizontal="center" vertical="center"/>
    </xf>
    <xf numFmtId="0" fontId="0" fillId="0" borderId="100" xfId="4" applyFont="1" applyBorder="1" applyAlignment="1">
      <alignment horizontal="center" vertical="center"/>
    </xf>
    <xf numFmtId="9" fontId="45" fillId="0" borderId="72" xfId="4" applyNumberFormat="1" applyBorder="1" applyAlignment="1">
      <alignment horizontal="center" vertical="center"/>
    </xf>
    <xf numFmtId="9" fontId="45" fillId="0" borderId="100" xfId="4" applyNumberFormat="1" applyBorder="1" applyAlignment="1">
      <alignment horizontal="center" vertical="center"/>
    </xf>
    <xf numFmtId="0" fontId="45" fillId="0" borderId="72" xfId="4" applyBorder="1" applyAlignment="1">
      <alignment horizontal="center" vertical="center" wrapText="1"/>
    </xf>
    <xf numFmtId="170" fontId="45" fillId="0" borderId="72" xfId="4" applyNumberFormat="1" applyBorder="1" applyAlignment="1">
      <alignment horizontal="center" vertical="center" wrapText="1"/>
    </xf>
    <xf numFmtId="170" fontId="45" fillId="0" borderId="100" xfId="4" applyNumberFormat="1" applyBorder="1" applyAlignment="1">
      <alignment horizontal="center" vertical="center" wrapText="1"/>
    </xf>
    <xf numFmtId="0" fontId="45" fillId="0" borderId="72" xfId="4" applyBorder="1" applyAlignment="1">
      <alignment horizontal="center" vertical="center"/>
    </xf>
    <xf numFmtId="9" fontId="45" fillId="0" borderId="91" xfId="4" applyNumberFormat="1" applyBorder="1" applyAlignment="1">
      <alignment horizontal="center" vertical="center"/>
    </xf>
    <xf numFmtId="9" fontId="45" fillId="0" borderId="49" xfId="4" applyNumberFormat="1" applyBorder="1" applyAlignment="1">
      <alignment horizontal="center" vertical="center"/>
    </xf>
    <xf numFmtId="1" fontId="45" fillId="0" borderId="72" xfId="4" applyNumberFormat="1" applyBorder="1" applyAlignment="1">
      <alignment horizontal="center" vertical="center" wrapText="1"/>
    </xf>
    <xf numFmtId="1" fontId="45" fillId="0" borderId="100" xfId="4" applyNumberFormat="1" applyBorder="1" applyAlignment="1">
      <alignment horizontal="center" vertical="center" wrapText="1"/>
    </xf>
  </cellXfs>
  <cellStyles count="5">
    <cellStyle name="Currency 2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agem" xfId="3" builtinId="5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Eficácia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2169437846397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FB-42A6-976E-8F2320B616DE}"/>
                </c:ext>
              </c:extLst>
            </c:dLbl>
            <c:dLbl>
              <c:idx val="1"/>
              <c:layout>
                <c:manualLayout>
                  <c:x val="1.9002375296912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FB-42A6-976E-8F2320B616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FB-42A6-976E-8F2320B61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pyramid"/>
        <c:axId val="292699096"/>
        <c:axId val="292703408"/>
        <c:axId val="0"/>
      </c:bar3DChart>
      <c:catAx>
        <c:axId val="29269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292703408"/>
        <c:crosses val="autoZero"/>
        <c:auto val="1"/>
        <c:lblAlgn val="ctr"/>
        <c:lblOffset val="100"/>
        <c:noMultiLvlLbl val="0"/>
      </c:catAx>
      <c:valAx>
        <c:axId val="292703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2699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en-US" sz="1100"/>
              <a:t>Eficiência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5C-4622-AF6F-EAD5D8731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pyramid"/>
        <c:axId val="292704584"/>
        <c:axId val="292697528"/>
        <c:axId val="0"/>
      </c:bar3DChart>
      <c:catAx>
        <c:axId val="29270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 b="1"/>
            </a:pPr>
            <a:endParaRPr lang="pt-PT"/>
          </a:p>
        </c:txPr>
        <c:crossAx val="292697528"/>
        <c:crosses val="autoZero"/>
        <c:auto val="1"/>
        <c:lblAlgn val="ctr"/>
        <c:lblOffset val="100"/>
        <c:noMultiLvlLbl val="0"/>
      </c:catAx>
      <c:valAx>
        <c:axId val="292697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270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Recursos Financeiros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69-48DE-9578-916CFD153169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69-48DE-9578-916CFD1531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292701056"/>
        <c:axId val="292701448"/>
      </c:barChart>
      <c:catAx>
        <c:axId val="2927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292701448"/>
        <c:crosses val="autoZero"/>
        <c:auto val="1"/>
        <c:lblAlgn val="ctr"/>
        <c:lblOffset val="100"/>
        <c:noMultiLvlLbl val="0"/>
      </c:catAx>
      <c:valAx>
        <c:axId val="292701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2701056"/>
        <c:crosses val="autoZero"/>
        <c:crossBetween val="between"/>
        <c:majorUnit val="21995.672999999992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8-4832-B119-68A1854A1ED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/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Cálculos!$B$20:$B$26</c:f>
              <c:strCache>
                <c:ptCount val="7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  <c:pt idx="5">
                  <c:v>Obj 6</c:v>
                </c:pt>
                <c:pt idx="6">
                  <c:v>Obj 7</c:v>
                </c:pt>
              </c:strCache>
            </c:strRef>
          </c:cat>
          <c:val>
            <c:numRef>
              <c:f>Cálculos!$D$20:$D$26</c:f>
              <c:numCache>
                <c:formatCode>0.0%</c:formatCode>
                <c:ptCount val="7"/>
                <c:pt idx="0">
                  <c:v>0.13300000000000001</c:v>
                </c:pt>
                <c:pt idx="1">
                  <c:v>0.13300000000000001</c:v>
                </c:pt>
                <c:pt idx="2">
                  <c:v>0.13300000000000001</c:v>
                </c:pt>
                <c:pt idx="3">
                  <c:v>0.2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5-4248-A8E5-253A08E054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7439255652122676E-2"/>
          <c:y val="0.27128130766161057"/>
          <c:w val="0.96512148869575465"/>
          <c:h val="0.5346734204422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Cálculos!$B$37:$B$46</c:f>
              <c:strCache>
                <c:ptCount val="10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Objetivo 6</c:v>
                </c:pt>
                <c:pt idx="6">
                  <c:v>Objetivo 7</c:v>
                </c:pt>
                <c:pt idx="7">
                  <c:v>Parâmetro Eficácia</c:v>
                </c:pt>
                <c:pt idx="8">
                  <c:v>Parâmetro Eficiência</c:v>
                </c:pt>
                <c:pt idx="9">
                  <c:v>Parâmetro Qualidade</c:v>
                </c:pt>
              </c:strCache>
            </c:strRef>
          </c:cat>
          <c:val>
            <c:numRef>
              <c:f>Cálculos!$C$37:$C$46</c:f>
              <c:numCache>
                <c:formatCode>0%</c:formatCode>
                <c:ptCount val="10"/>
                <c:pt idx="0">
                  <c:v>1.01</c:v>
                </c:pt>
                <c:pt idx="1">
                  <c:v>1</c:v>
                </c:pt>
                <c:pt idx="2">
                  <c:v>1.04</c:v>
                </c:pt>
                <c:pt idx="3">
                  <c:v>1.06</c:v>
                </c:pt>
                <c:pt idx="4">
                  <c:v>1</c:v>
                </c:pt>
                <c:pt idx="5">
                  <c:v>1</c:v>
                </c:pt>
                <c:pt idx="6">
                  <c:v>1.01</c:v>
                </c:pt>
                <c:pt idx="7">
                  <c:v>1.02</c:v>
                </c:pt>
                <c:pt idx="8">
                  <c:v>1.03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2-4033-AF68-3720557C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883008"/>
        <c:axId val="451881048"/>
      </c:barChart>
      <c:catAx>
        <c:axId val="45188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1881048"/>
        <c:crosses val="autoZero"/>
        <c:auto val="1"/>
        <c:lblAlgn val="ctr"/>
        <c:lblOffset val="100"/>
        <c:noMultiLvlLbl val="0"/>
      </c:catAx>
      <c:valAx>
        <c:axId val="451881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45188300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7-49AE-8063-27D19439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Cálculos!$B$20:$B$26</c:f>
              <c:strCache>
                <c:ptCount val="7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  <c:pt idx="5">
                  <c:v>Obj 6</c:v>
                </c:pt>
                <c:pt idx="6">
                  <c:v>Obj 7</c:v>
                </c:pt>
              </c:strCache>
            </c:strRef>
          </c:cat>
          <c:val>
            <c:numRef>
              <c:f>Cálculos!$D$20:$D$26</c:f>
              <c:numCache>
                <c:formatCode>0.0%</c:formatCode>
                <c:ptCount val="7"/>
                <c:pt idx="0">
                  <c:v>0.13300000000000001</c:v>
                </c:pt>
                <c:pt idx="1">
                  <c:v>0.13300000000000001</c:v>
                </c:pt>
                <c:pt idx="2">
                  <c:v>0.13300000000000001</c:v>
                </c:pt>
                <c:pt idx="3">
                  <c:v>0.2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C-45F0-A3D9-68792D42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7439255652122676E-2"/>
          <c:y val="0.14583333333333334"/>
          <c:w val="0.96512148869575465"/>
          <c:h val="0.66012139107611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Cálculos!$B$37:$B$46</c:f>
              <c:strCache>
                <c:ptCount val="10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Objetivo 6</c:v>
                </c:pt>
                <c:pt idx="6">
                  <c:v>Objetivo 7</c:v>
                </c:pt>
                <c:pt idx="7">
                  <c:v>Parâmetro Eficácia</c:v>
                </c:pt>
                <c:pt idx="8">
                  <c:v>Parâmetro Eficiência</c:v>
                </c:pt>
                <c:pt idx="9">
                  <c:v>Parâmetro Qualidade</c:v>
                </c:pt>
              </c:strCache>
            </c:strRef>
          </c:cat>
          <c:val>
            <c:numRef>
              <c:f>Cálculos!$C$37:$C$46</c:f>
              <c:numCache>
                <c:formatCode>0%</c:formatCode>
                <c:ptCount val="10"/>
                <c:pt idx="0">
                  <c:v>1.01</c:v>
                </c:pt>
                <c:pt idx="1">
                  <c:v>1</c:v>
                </c:pt>
                <c:pt idx="2">
                  <c:v>1.04</c:v>
                </c:pt>
                <c:pt idx="3">
                  <c:v>1.06</c:v>
                </c:pt>
                <c:pt idx="4">
                  <c:v>1</c:v>
                </c:pt>
                <c:pt idx="5">
                  <c:v>1</c:v>
                </c:pt>
                <c:pt idx="6">
                  <c:v>1.01</c:v>
                </c:pt>
                <c:pt idx="7">
                  <c:v>1.02</c:v>
                </c:pt>
                <c:pt idx="8">
                  <c:v>1.03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0-4DCB-B2B4-D8D8CD12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883008"/>
        <c:axId val="451881048"/>
      </c:barChart>
      <c:catAx>
        <c:axId val="45188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1881048"/>
        <c:crosses val="autoZero"/>
        <c:auto val="1"/>
        <c:lblAlgn val="ctr"/>
        <c:lblOffset val="100"/>
        <c:noMultiLvlLbl val="0"/>
      </c:catAx>
      <c:valAx>
        <c:axId val="451881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45188300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cid:image002.jpg@01CD554E.03B55D40" TargetMode="External"/><Relationship Id="rId11" Type="http://schemas.openxmlformats.org/officeDocument/2006/relationships/chart" Target="../charts/chart6.xml"/><Relationship Id="rId5" Type="http://schemas.openxmlformats.org/officeDocument/2006/relationships/image" Target="../media/image1.jpeg"/><Relationship Id="rId10" Type="http://schemas.openxmlformats.org/officeDocument/2006/relationships/chart" Target="../charts/chart5.xml"/><Relationship Id="rId4" Type="http://schemas.openxmlformats.org/officeDocument/2006/relationships/hyperlink" Target="#Recommendations!A1"/><Relationship Id="rId9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59</xdr:row>
      <xdr:rowOff>28575</xdr:rowOff>
    </xdr:from>
    <xdr:to>
      <xdr:col>3</xdr:col>
      <xdr:colOff>1609725</xdr:colOff>
      <xdr:row>72</xdr:row>
      <xdr:rowOff>38100</xdr:rowOff>
    </xdr:to>
    <xdr:graphicFrame macro="">
      <xdr:nvGraphicFramePr>
        <xdr:cNvPr id="27859" name="Chart 4">
          <a:extLst>
            <a:ext uri="{FF2B5EF4-FFF2-40B4-BE49-F238E27FC236}">
              <a16:creationId xmlns:a16="http://schemas.microsoft.com/office/drawing/2014/main" id="{00000000-0008-0000-0000-0000D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72</xdr:row>
      <xdr:rowOff>114300</xdr:rowOff>
    </xdr:from>
    <xdr:to>
      <xdr:col>3</xdr:col>
      <xdr:colOff>1600200</xdr:colOff>
      <xdr:row>86</xdr:row>
      <xdr:rowOff>161925</xdr:rowOff>
    </xdr:to>
    <xdr:graphicFrame macro="">
      <xdr:nvGraphicFramePr>
        <xdr:cNvPr id="27860" name="Chart 7">
          <a:extLst>
            <a:ext uri="{FF2B5EF4-FFF2-40B4-BE49-F238E27FC236}">
              <a16:creationId xmlns:a16="http://schemas.microsoft.com/office/drawing/2014/main" id="{00000000-0008-0000-0000-0000D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69</xdr:row>
      <xdr:rowOff>66675</xdr:rowOff>
    </xdr:from>
    <xdr:to>
      <xdr:col>10</xdr:col>
      <xdr:colOff>0</xdr:colOff>
      <xdr:row>81</xdr:row>
      <xdr:rowOff>28575</xdr:rowOff>
    </xdr:to>
    <xdr:graphicFrame macro="">
      <xdr:nvGraphicFramePr>
        <xdr:cNvPr id="27863" name="Chart 12">
          <a:extLst>
            <a:ext uri="{FF2B5EF4-FFF2-40B4-BE49-F238E27FC236}">
              <a16:creationId xmlns:a16="http://schemas.microsoft.com/office/drawing/2014/main" id="{00000000-0008-0000-0000-0000D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54430</xdr:colOff>
      <xdr:row>4</xdr:row>
      <xdr:rowOff>0</xdr:rowOff>
    </xdr:from>
    <xdr:to>
      <xdr:col>11</xdr:col>
      <xdr:colOff>843644</xdr:colOff>
      <xdr:row>4</xdr:row>
      <xdr:rowOff>721178</xdr:rowOff>
    </xdr:to>
    <xdr:grpSp>
      <xdr:nvGrpSpPr>
        <xdr:cNvPr id="10" name="Group 8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54430" y="1415143"/>
          <a:ext cx="13435693" cy="721178"/>
          <a:chOff x="599" y="262"/>
          <a:chExt cx="158" cy="43"/>
        </a:xfrm>
      </xdr:grpSpPr>
      <xdr:sp macro="" textlink="">
        <xdr:nvSpPr>
          <xdr:cNvPr id="11" name="AutoShape 3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adFill rotWithShape="1">
            <a:gsLst>
              <a:gs pos="0">
                <a:srgbClr val="DDDDDD">
                  <a:gamma/>
                  <a:tint val="51373"/>
                  <a:invGamma/>
                </a:srgbClr>
              </a:gs>
              <a:gs pos="100000">
                <a:srgbClr val="DDDDDD"/>
              </a:gs>
            </a:gsLst>
            <a:lin ang="2700000" scaled="1"/>
          </a:gra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3" name="AutoShape 3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Missão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: Promover, acompanhar, coordenar e executar medidas de excelência que permitam a melhoria contínua da Administração Pública da Região Autónoma dos Açores, ao serviço do cidadão</a:t>
            </a:r>
            <a:r>
              <a:rPr kumimoji="0" lang="en-ZA" sz="13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.</a:t>
            </a:r>
            <a:endParaRPr kumimoji="0" lang="en-ZA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95250</xdr:colOff>
      <xdr:row>4</xdr:row>
      <xdr:rowOff>911679</xdr:rowOff>
    </xdr:from>
    <xdr:to>
      <xdr:col>11</xdr:col>
      <xdr:colOff>816428</xdr:colOff>
      <xdr:row>5</xdr:row>
      <xdr:rowOff>462644</xdr:rowOff>
    </xdr:to>
    <xdr:grpSp>
      <xdr:nvGrpSpPr>
        <xdr:cNvPr id="15" name="Group 8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95250" y="2326822"/>
          <a:ext cx="13396232" cy="557893"/>
          <a:chOff x="599" y="262"/>
          <a:chExt cx="158" cy="43"/>
        </a:xfrm>
      </xdr:grpSpPr>
      <xdr:sp macro="" textlink="">
        <xdr:nvSpPr>
          <xdr:cNvPr id="16" name="AutoShape 3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adFill rotWithShape="1">
            <a:gsLst>
              <a:gs pos="0">
                <a:srgbClr val="DDDDDD">
                  <a:gamma/>
                  <a:tint val="51373"/>
                  <a:invGamma/>
                </a:srgbClr>
              </a:gs>
              <a:gs pos="100000">
                <a:srgbClr val="DDDDDD"/>
              </a:gs>
            </a:gsLst>
            <a:lin ang="2700000" scaled="1"/>
          </a:gra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7" name="AutoShape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Visão: 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Queremos ser um serviço de referência na eficácia e eficiência da gestão pública. </a:t>
            </a:r>
          </a:p>
        </xdr:txBody>
      </xdr:sp>
    </xdr:grpSp>
    <xdr:clientData/>
  </xdr:twoCellAnchor>
  <xdr:twoCellAnchor>
    <xdr:from>
      <xdr:col>0</xdr:col>
      <xdr:colOff>367393</xdr:colOff>
      <xdr:row>6</xdr:row>
      <xdr:rowOff>16753</xdr:rowOff>
    </xdr:from>
    <xdr:to>
      <xdr:col>12</xdr:col>
      <xdr:colOff>1361</xdr:colOff>
      <xdr:row>6</xdr:row>
      <xdr:rowOff>3276601</xdr:rowOff>
    </xdr:to>
    <xdr:sp macro="" textlink="">
      <xdr:nvSpPr>
        <xdr:cNvPr id="56" name="AutoShape 3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gray">
        <a:xfrm>
          <a:off x="367393" y="3102853"/>
          <a:ext cx="14131018" cy="3259848"/>
        </a:xfrm>
        <a:prstGeom prst="roundRect">
          <a:avLst>
            <a:gd name="adj" fmla="val 11921"/>
          </a:avLst>
        </a:prstGeom>
        <a:gradFill rotWithShape="1">
          <a:gsLst>
            <a:gs pos="0">
              <a:srgbClr val="87AFD3"/>
            </a:gs>
            <a:gs pos="100000">
              <a:srgbClr val="4C7BB4"/>
            </a:gs>
          </a:gsLst>
          <a:lin ang="5400000" scaled="1"/>
        </a:gradFill>
        <a:ln w="9525">
          <a:solidFill>
            <a:srgbClr val="FEFEFE"/>
          </a:solidFill>
          <a:round/>
          <a:headEnd/>
          <a:tailEnd/>
        </a:ln>
      </xdr:spPr>
    </xdr:sp>
    <xdr:clientData/>
  </xdr:twoCellAnchor>
  <xdr:twoCellAnchor>
    <xdr:from>
      <xdr:col>2</xdr:col>
      <xdr:colOff>112548</xdr:colOff>
      <xdr:row>6</xdr:row>
      <xdr:rowOff>2194806</xdr:rowOff>
    </xdr:from>
    <xdr:to>
      <xdr:col>10</xdr:col>
      <xdr:colOff>183582</xdr:colOff>
      <xdr:row>6</xdr:row>
      <xdr:rowOff>2843893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gray">
        <a:xfrm>
          <a:off x="1949512" y="5283627"/>
          <a:ext cx="71195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292789</xdr:colOff>
      <xdr:row>6</xdr:row>
      <xdr:rowOff>2250124</xdr:rowOff>
    </xdr:from>
    <xdr:to>
      <xdr:col>10</xdr:col>
      <xdr:colOff>48401</xdr:colOff>
      <xdr:row>6</xdr:row>
      <xdr:rowOff>2748643</xdr:rowOff>
    </xdr:to>
    <xdr:grpSp>
      <xdr:nvGrpSpPr>
        <xdr:cNvPr id="53" name="11 Grup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129753" y="5338945"/>
          <a:ext cx="10382791" cy="498519"/>
          <a:chOff x="1104968" y="2779458"/>
          <a:chExt cx="3605494" cy="551208"/>
        </a:xfrm>
      </xdr:grpSpPr>
      <xdr:sp macro="" textlink="">
        <xdr:nvSpPr>
          <xdr:cNvPr id="54" name="AutoShape 31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 3: Dotar a Administração Regional dos meios técnicos e legais que possibilitem uma gestão integrada dos recursos humanos.</a:t>
            </a:r>
            <a:endParaRPr kumimoji="0" lang="es-GT" sz="13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55" name="Freeform 3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632342</xdr:rowOff>
    </xdr:from>
    <xdr:to>
      <xdr:col>10</xdr:col>
      <xdr:colOff>183582</xdr:colOff>
      <xdr:row>6</xdr:row>
      <xdr:rowOff>1265466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gray">
        <a:xfrm>
          <a:off x="1949512" y="3721163"/>
          <a:ext cx="7119534" cy="63312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668104</xdr:rowOff>
    </xdr:from>
    <xdr:to>
      <xdr:col>10</xdr:col>
      <xdr:colOff>48404</xdr:colOff>
      <xdr:row>6</xdr:row>
      <xdr:rowOff>1197429</xdr:rowOff>
    </xdr:to>
    <xdr:grpSp>
      <xdr:nvGrpSpPr>
        <xdr:cNvPr id="49" name="13 Grup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>
          <a:grpSpLocks/>
        </xdr:cNvGrpSpPr>
      </xdr:nvGrpSpPr>
      <xdr:grpSpPr bwMode="auto">
        <a:xfrm>
          <a:off x="2129755" y="3756925"/>
          <a:ext cx="10382792" cy="529325"/>
          <a:chOff x="1111710" y="2767984"/>
          <a:chExt cx="3604792" cy="570523"/>
        </a:xfrm>
      </xdr:grpSpPr>
      <xdr:sp macro="" textlink="">
        <xdr:nvSpPr>
          <xdr:cNvPr id="50" name="AutoShape 31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570523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OE 1: Defender o poder regional e a autonomia de forma a desenvolver as possibilidades e competências políticas da Região</a:t>
            </a:r>
            <a:r>
              <a:rPr kumimoji="0" lang="en-ZA" sz="13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1" name="Freeform 3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1414361</xdr:rowOff>
    </xdr:from>
    <xdr:to>
      <xdr:col>10</xdr:col>
      <xdr:colOff>183582</xdr:colOff>
      <xdr:row>6</xdr:row>
      <xdr:rowOff>2041072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gray">
        <a:xfrm>
          <a:off x="1949512" y="4503182"/>
          <a:ext cx="7119534" cy="626711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1436518</xdr:rowOff>
    </xdr:from>
    <xdr:to>
      <xdr:col>10</xdr:col>
      <xdr:colOff>48404</xdr:colOff>
      <xdr:row>6</xdr:row>
      <xdr:rowOff>1945824</xdr:rowOff>
    </xdr:to>
    <xdr:grpSp>
      <xdr:nvGrpSpPr>
        <xdr:cNvPr id="45" name="13 Grup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2129755" y="4525339"/>
          <a:ext cx="10382792" cy="509306"/>
          <a:chOff x="1111710" y="2767984"/>
          <a:chExt cx="3604792" cy="474274"/>
        </a:xfrm>
      </xdr:grpSpPr>
      <xdr:sp macro="" textlink="">
        <xdr:nvSpPr>
          <xdr:cNvPr id="46" name="AutoShape 3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474274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 2: Reforçar o processo de melhoria contínua dos serviços prestados e a sua interação com o cidadão.</a:t>
            </a:r>
          </a:p>
        </xdr:txBody>
      </xdr:sp>
      <xdr:sp macro="" textlink="">
        <xdr:nvSpPr>
          <xdr:cNvPr id="47" name="Freeform 3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95250</xdr:colOff>
      <xdr:row>6</xdr:row>
      <xdr:rowOff>112003</xdr:rowOff>
    </xdr:from>
    <xdr:to>
      <xdr:col>10</xdr:col>
      <xdr:colOff>168729</xdr:colOff>
      <xdr:row>6</xdr:row>
      <xdr:rowOff>462643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gray">
        <a:xfrm>
          <a:off x="1943100" y="3198103"/>
          <a:ext cx="7131504" cy="350640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</a:t>
          </a:r>
        </a:p>
      </xdr:txBody>
    </xdr:sp>
    <xdr:clientData/>
  </xdr:twoCellAnchor>
  <xdr:twoCellAnchor>
    <xdr:from>
      <xdr:col>8</xdr:col>
      <xdr:colOff>657773</xdr:colOff>
      <xdr:row>2</xdr:row>
      <xdr:rowOff>123825</xdr:rowOff>
    </xdr:from>
    <xdr:to>
      <xdr:col>9</xdr:col>
      <xdr:colOff>367541</xdr:colOff>
      <xdr:row>3</xdr:row>
      <xdr:rowOff>285750</xdr:rowOff>
    </xdr:to>
    <xdr:pic>
      <xdr:nvPicPr>
        <xdr:cNvPr id="32" name="Imagem 31" descr="Descrição: cid:image001.jpg@01CD285A.A873EE3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38" y="728943"/>
          <a:ext cx="438150" cy="57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403414</xdr:colOff>
      <xdr:row>2</xdr:row>
      <xdr:rowOff>123264</xdr:rowOff>
    </xdr:from>
    <xdr:to>
      <xdr:col>11</xdr:col>
      <xdr:colOff>35096</xdr:colOff>
      <xdr:row>3</xdr:row>
      <xdr:rowOff>302559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4061" y="728382"/>
          <a:ext cx="526564" cy="593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</xdr:row>
      <xdr:rowOff>145677</xdr:rowOff>
    </xdr:from>
    <xdr:to>
      <xdr:col>11</xdr:col>
      <xdr:colOff>592324</xdr:colOff>
      <xdr:row>3</xdr:row>
      <xdr:rowOff>230563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3147" y="750795"/>
          <a:ext cx="537882" cy="504264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109</xdr:row>
      <xdr:rowOff>112057</xdr:rowOff>
    </xdr:from>
    <xdr:to>
      <xdr:col>3</xdr:col>
      <xdr:colOff>123264</xdr:colOff>
      <xdr:row>127</xdr:row>
      <xdr:rowOff>212911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3585882</xdr:colOff>
      <xdr:row>109</xdr:row>
      <xdr:rowOff>145675</xdr:rowOff>
    </xdr:from>
    <xdr:to>
      <xdr:col>11</xdr:col>
      <xdr:colOff>56030</xdr:colOff>
      <xdr:row>127</xdr:row>
      <xdr:rowOff>224118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1020536</xdr:colOff>
      <xdr:row>6</xdr:row>
      <xdr:rowOff>3415392</xdr:rowOff>
    </xdr:from>
    <xdr:to>
      <xdr:col>6</xdr:col>
      <xdr:colOff>802822</xdr:colOff>
      <xdr:row>7</xdr:row>
      <xdr:rowOff>2721428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19B8A6-2C2A-482E-86D5-442F52278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0.09348</cdr:x>
      <cdr:y>0.04094</cdr:y>
    </cdr:from>
    <cdr:to>
      <cdr:x>0.95797</cdr:x>
      <cdr:y>0.29556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28888" y="95250"/>
          <a:ext cx="6740336" cy="59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</a:p>
        <a:p xmlns:a="http://schemas.openxmlformats.org/drawingml/2006/main">
          <a:pPr algn="ctr"/>
          <a:r>
            <a:rPr lang="pt-PT" sz="1600" b="1" baseline="0"/>
            <a:t>Avaliação Final = 102%</a:t>
          </a:r>
          <a:endParaRPr lang="pt-P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465364</xdr:colOff>
      <xdr:row>2</xdr:row>
      <xdr:rowOff>4083</xdr:rowOff>
    </xdr:from>
    <xdr:to>
      <xdr:col>10</xdr:col>
      <xdr:colOff>412297</xdr:colOff>
      <xdr:row>11</xdr:row>
      <xdr:rowOff>61233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364670</xdr:colOff>
      <xdr:row>18</xdr:row>
      <xdr:rowOff>34017</xdr:rowOff>
    </xdr:from>
    <xdr:to>
      <xdr:col>10</xdr:col>
      <xdr:colOff>586467</xdr:colOff>
      <xdr:row>32</xdr:row>
      <xdr:rowOff>186418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393248</xdr:colOff>
      <xdr:row>35</xdr:row>
      <xdr:rowOff>146957</xdr:rowOff>
    </xdr:from>
    <xdr:to>
      <xdr:col>17</xdr:col>
      <xdr:colOff>878253</xdr:colOff>
      <xdr:row>46</xdr:row>
      <xdr:rowOff>10432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0.05509</cdr:x>
      <cdr:y>0</cdr:y>
    </cdr:from>
    <cdr:to>
      <cdr:x>0.91958</cdr:x>
      <cdr:y>0.25462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1325" y="0"/>
          <a:ext cx="6925120" cy="574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</a:p>
        <a:p xmlns:a="http://schemas.openxmlformats.org/drawingml/2006/main">
          <a:pPr algn="ctr"/>
          <a:r>
            <a:rPr lang="pt-PT" sz="1600" b="1" baseline="0"/>
            <a:t>Avaliação Final= 102%</a:t>
          </a:r>
          <a:endParaRPr lang="pt-PT" sz="16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1"/>
  <sheetViews>
    <sheetView showGridLines="0" tabSelected="1" topLeftCell="A27" zoomScale="70" zoomScaleNormal="70" zoomScaleSheetLayoutView="80" zoomScalePageLayoutView="85" workbookViewId="0">
      <selection activeCell="L32" sqref="L32"/>
    </sheetView>
  </sheetViews>
  <sheetFormatPr defaultColWidth="9.140625" defaultRowHeight="11.25" x14ac:dyDescent="0.15"/>
  <cols>
    <col min="1" max="1" width="16" style="1" customWidth="1"/>
    <col min="2" max="2" width="11.7109375" style="1" customWidth="1"/>
    <col min="3" max="3" width="38.140625" style="1" customWidth="1"/>
    <col min="4" max="4" width="54.7109375" style="1" customWidth="1"/>
    <col min="5" max="5" width="9.42578125" style="1" bestFit="1" customWidth="1"/>
    <col min="6" max="6" width="17.85546875" style="1" customWidth="1"/>
    <col min="7" max="7" width="13.140625" style="11" bestFit="1" customWidth="1"/>
    <col min="8" max="8" width="7" style="1" customWidth="1"/>
    <col min="9" max="9" width="10.85546875" style="1" customWidth="1"/>
    <col min="10" max="10" width="8.28515625" style="1" customWidth="1"/>
    <col min="11" max="11" width="5.28515625" style="1" customWidth="1"/>
    <col min="12" max="12" width="10.140625" style="1" customWidth="1"/>
    <col min="13" max="13" width="9.140625" style="1"/>
    <col min="14" max="14" width="0" style="1" hidden="1" customWidth="1"/>
    <col min="15" max="16384" width="9.140625" style="1"/>
  </cols>
  <sheetData>
    <row r="1" spans="1:18" s="5" customFormat="1" ht="34.5" customHeight="1" x14ac:dyDescent="0.2">
      <c r="A1" s="264" t="s">
        <v>145</v>
      </c>
      <c r="B1" s="265"/>
      <c r="C1" s="265"/>
      <c r="D1" s="266"/>
      <c r="E1" s="265"/>
      <c r="F1" s="265"/>
      <c r="G1" s="265"/>
      <c r="H1" s="265"/>
      <c r="I1" s="265"/>
      <c r="J1" s="265"/>
      <c r="K1" s="265"/>
      <c r="L1" s="267"/>
      <c r="M1" s="3"/>
      <c r="N1" s="3"/>
      <c r="O1" s="3"/>
    </row>
    <row r="2" spans="1:18" s="5" customFormat="1" ht="13.5" customHeight="1" x14ac:dyDescent="0.2">
      <c r="A2" s="271" t="s">
        <v>147</v>
      </c>
      <c r="B2" s="272"/>
      <c r="C2" s="272"/>
      <c r="D2" s="273"/>
      <c r="E2" s="272"/>
      <c r="F2" s="272"/>
      <c r="G2" s="272"/>
      <c r="H2" s="272"/>
      <c r="I2" s="272"/>
      <c r="J2" s="272"/>
      <c r="K2" s="272"/>
      <c r="L2" s="274"/>
      <c r="M2" s="3"/>
      <c r="N2" s="3"/>
      <c r="O2" s="3"/>
    </row>
    <row r="3" spans="1:18" s="73" customFormat="1" ht="32.25" customHeight="1" x14ac:dyDescent="0.25">
      <c r="A3" s="67" t="s">
        <v>110</v>
      </c>
      <c r="B3" s="68"/>
      <c r="C3" s="68"/>
      <c r="D3" s="87"/>
      <c r="E3" s="68"/>
      <c r="F3" s="69"/>
      <c r="G3" s="70"/>
      <c r="H3" s="69"/>
      <c r="I3" s="69"/>
      <c r="J3"/>
      <c r="K3" s="69"/>
      <c r="L3" s="71"/>
      <c r="M3" s="72"/>
      <c r="N3" s="72"/>
      <c r="O3" s="72"/>
    </row>
    <row r="4" spans="1:18" s="79" customFormat="1" ht="31.5" customHeight="1" x14ac:dyDescent="0.25">
      <c r="A4" s="74" t="s">
        <v>142</v>
      </c>
      <c r="B4" s="75"/>
      <c r="C4" s="75"/>
      <c r="D4" s="75"/>
      <c r="E4" s="75"/>
      <c r="F4" s="75"/>
      <c r="G4" s="76"/>
      <c r="H4" s="75"/>
      <c r="I4" s="75"/>
      <c r="J4" s="75"/>
      <c r="K4" s="75"/>
      <c r="L4" s="77"/>
      <c r="M4" s="78"/>
      <c r="N4" s="78"/>
      <c r="O4" s="78"/>
    </row>
    <row r="5" spans="1:18" s="9" customFormat="1" ht="78.75" customHeight="1" x14ac:dyDescent="0.3">
      <c r="A5" s="66"/>
      <c r="B5" s="13"/>
      <c r="C5" s="13"/>
      <c r="D5" s="13"/>
      <c r="E5" s="13"/>
      <c r="F5" s="13"/>
      <c r="G5" s="14"/>
      <c r="H5" s="13"/>
      <c r="I5" s="13"/>
      <c r="J5" s="13"/>
      <c r="K5" s="13"/>
      <c r="L5" s="15"/>
      <c r="M5" s="8"/>
      <c r="N5" s="8"/>
      <c r="O5" s="8"/>
    </row>
    <row r="6" spans="1:18" s="9" customFormat="1" ht="52.5" customHeight="1" x14ac:dyDescent="0.3">
      <c r="A6" s="66"/>
      <c r="B6" s="13"/>
      <c r="C6" s="13"/>
      <c r="D6" s="13"/>
      <c r="E6" s="13"/>
      <c r="F6" s="13"/>
      <c r="G6" s="14"/>
      <c r="H6" s="13"/>
      <c r="I6" s="13"/>
      <c r="J6" s="13"/>
      <c r="K6" s="13"/>
      <c r="L6" s="15"/>
      <c r="M6" s="8"/>
      <c r="N6" s="8"/>
      <c r="O6" s="8"/>
    </row>
    <row r="7" spans="1:18" s="9" customFormat="1" ht="269.25" customHeight="1" x14ac:dyDescent="0.3">
      <c r="A7" s="66"/>
      <c r="B7" s="13"/>
      <c r="C7" s="13"/>
      <c r="D7" s="13"/>
      <c r="E7" s="13"/>
      <c r="F7" s="13"/>
      <c r="G7" s="14"/>
      <c r="H7" s="13"/>
      <c r="I7" s="13"/>
      <c r="J7" s="13"/>
      <c r="K7" s="13"/>
      <c r="L7" s="15"/>
      <c r="M7" s="8"/>
      <c r="N7" s="8"/>
      <c r="O7" s="8"/>
    </row>
    <row r="8" spans="1:18" s="9" customFormat="1" ht="214.5" customHeight="1" thickBot="1" x14ac:dyDescent="0.35">
      <c r="A8" s="66"/>
      <c r="B8" s="13"/>
      <c r="C8" s="13"/>
      <c r="D8" s="13"/>
      <c r="E8" s="13"/>
      <c r="F8" s="13"/>
      <c r="G8" s="14"/>
      <c r="H8" s="13"/>
      <c r="I8" s="13"/>
      <c r="J8" s="13"/>
      <c r="K8" s="13"/>
      <c r="L8" s="15"/>
      <c r="M8" s="8"/>
      <c r="N8" s="8"/>
      <c r="O8" s="8"/>
    </row>
    <row r="9" spans="1:18" ht="21" customHeight="1" thickBot="1" x14ac:dyDescent="0.2">
      <c r="A9" s="268" t="s">
        <v>114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70"/>
      <c r="M9" s="10"/>
      <c r="N9" s="10"/>
      <c r="O9" s="10"/>
    </row>
    <row r="10" spans="1:18" ht="21" customHeight="1" x14ac:dyDescent="0.15">
      <c r="A10" s="276" t="s">
        <v>130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10"/>
      <c r="N10" s="10"/>
      <c r="O10" s="10"/>
    </row>
    <row r="11" spans="1:18" s="5" customFormat="1" ht="20.100000000000001" customHeight="1" x14ac:dyDescent="0.25">
      <c r="A11" s="227" t="s">
        <v>30</v>
      </c>
      <c r="B11" s="228"/>
      <c r="C11" s="229"/>
      <c r="D11" s="233" t="s">
        <v>79</v>
      </c>
      <c r="E11" s="235">
        <v>2023</v>
      </c>
      <c r="F11" s="237">
        <v>2024</v>
      </c>
      <c r="G11" s="238"/>
      <c r="H11" s="238"/>
      <c r="I11" s="238"/>
      <c r="J11" s="238"/>
      <c r="K11" s="238"/>
      <c r="L11" s="239"/>
      <c r="M11" s="3"/>
      <c r="N11" s="3"/>
      <c r="O11" s="4"/>
      <c r="R11" s="6"/>
    </row>
    <row r="12" spans="1:18" s="5" customFormat="1" ht="19.5" customHeight="1" x14ac:dyDescent="0.25">
      <c r="A12" s="230"/>
      <c r="B12" s="231"/>
      <c r="C12" s="232"/>
      <c r="D12" s="234"/>
      <c r="E12" s="278"/>
      <c r="F12" s="205" t="s">
        <v>31</v>
      </c>
      <c r="G12" s="200" t="s">
        <v>53</v>
      </c>
      <c r="H12" s="200" t="s">
        <v>32</v>
      </c>
      <c r="I12" s="200" t="s">
        <v>5</v>
      </c>
      <c r="J12" s="240" t="s">
        <v>0</v>
      </c>
      <c r="K12" s="241"/>
      <c r="L12" s="201" t="s">
        <v>3</v>
      </c>
      <c r="M12" s="3"/>
      <c r="N12" s="3"/>
      <c r="O12" s="4"/>
      <c r="R12" s="6"/>
    </row>
    <row r="13" spans="1:18" s="5" customFormat="1" ht="63.75" customHeight="1" x14ac:dyDescent="0.2">
      <c r="A13" s="279" t="s">
        <v>152</v>
      </c>
      <c r="B13" s="280"/>
      <c r="C13" s="281"/>
      <c r="D13" s="206" t="s">
        <v>134</v>
      </c>
      <c r="E13" s="207" t="s">
        <v>151</v>
      </c>
      <c r="F13" s="208">
        <v>0.8</v>
      </c>
      <c r="G13" s="209">
        <v>1</v>
      </c>
      <c r="H13" s="207">
        <v>1</v>
      </c>
      <c r="I13" s="207">
        <v>1</v>
      </c>
      <c r="J13" s="282" t="s">
        <v>153</v>
      </c>
      <c r="K13" s="282"/>
      <c r="L13" s="210">
        <v>0.01</v>
      </c>
      <c r="M13" s="3"/>
      <c r="N13" s="3"/>
      <c r="O13" s="3"/>
    </row>
    <row r="14" spans="1:18" ht="21" customHeight="1" x14ac:dyDescent="0.15">
      <c r="A14" s="226" t="s">
        <v>131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10"/>
      <c r="N14" s="10"/>
      <c r="O14" s="10"/>
    </row>
    <row r="15" spans="1:18" s="5" customFormat="1" ht="20.100000000000001" customHeight="1" x14ac:dyDescent="0.25">
      <c r="A15" s="227" t="s">
        <v>30</v>
      </c>
      <c r="B15" s="228"/>
      <c r="C15" s="229"/>
      <c r="D15" s="233" t="s">
        <v>79</v>
      </c>
      <c r="E15" s="235">
        <f>$E$11</f>
        <v>2023</v>
      </c>
      <c r="F15" s="237">
        <f>$F$11</f>
        <v>2024</v>
      </c>
      <c r="G15" s="238"/>
      <c r="H15" s="238"/>
      <c r="I15" s="238"/>
      <c r="J15" s="238"/>
      <c r="K15" s="238"/>
      <c r="L15" s="239"/>
      <c r="M15" s="3"/>
      <c r="N15" s="3"/>
      <c r="O15" s="4"/>
      <c r="R15" s="6"/>
    </row>
    <row r="16" spans="1:18" s="5" customFormat="1" ht="19.5" customHeight="1" x14ac:dyDescent="0.25">
      <c r="A16" s="230"/>
      <c r="B16" s="231"/>
      <c r="C16" s="232"/>
      <c r="D16" s="234"/>
      <c r="E16" s="236"/>
      <c r="F16" s="211" t="s">
        <v>31</v>
      </c>
      <c r="G16" s="200" t="s">
        <v>53</v>
      </c>
      <c r="H16" s="200" t="s">
        <v>32</v>
      </c>
      <c r="I16" s="200" t="s">
        <v>5</v>
      </c>
      <c r="J16" s="240" t="s">
        <v>0</v>
      </c>
      <c r="K16" s="241"/>
      <c r="L16" s="201" t="s">
        <v>3</v>
      </c>
      <c r="M16" s="3"/>
      <c r="N16" s="3"/>
      <c r="O16" s="4"/>
      <c r="R16" s="6"/>
    </row>
    <row r="17" spans="1:18" s="5" customFormat="1" ht="63.75" customHeight="1" x14ac:dyDescent="0.2">
      <c r="A17" s="242" t="s">
        <v>144</v>
      </c>
      <c r="B17" s="243"/>
      <c r="C17" s="244"/>
      <c r="D17" s="199" t="s">
        <v>134</v>
      </c>
      <c r="E17" s="202">
        <v>1.51</v>
      </c>
      <c r="F17" s="171" t="s">
        <v>138</v>
      </c>
      <c r="G17" s="203" t="s">
        <v>116</v>
      </c>
      <c r="H17" s="202">
        <v>1</v>
      </c>
      <c r="I17" s="202">
        <v>0.98629999999999995</v>
      </c>
      <c r="J17" s="275" t="s">
        <v>154</v>
      </c>
      <c r="K17" s="275"/>
      <c r="L17" s="204">
        <v>0</v>
      </c>
      <c r="M17" s="3"/>
      <c r="N17" s="3"/>
      <c r="O17" s="3"/>
    </row>
    <row r="18" spans="1:18" s="5" customFormat="1" ht="18.95" customHeight="1" x14ac:dyDescent="0.2">
      <c r="A18" s="277" t="s">
        <v>132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3"/>
      <c r="N18" s="3"/>
      <c r="O18" s="3"/>
    </row>
    <row r="19" spans="1:18" s="5" customFormat="1" ht="20.100000000000001" customHeight="1" x14ac:dyDescent="0.25">
      <c r="A19" s="227" t="s">
        <v>30</v>
      </c>
      <c r="B19" s="228"/>
      <c r="C19" s="229"/>
      <c r="D19" s="233" t="s">
        <v>79</v>
      </c>
      <c r="E19" s="235">
        <f>$E$11</f>
        <v>2023</v>
      </c>
      <c r="F19" s="237">
        <f>$F$11</f>
        <v>2024</v>
      </c>
      <c r="G19" s="238"/>
      <c r="H19" s="238"/>
      <c r="I19" s="238"/>
      <c r="J19" s="238"/>
      <c r="K19" s="238"/>
      <c r="L19" s="239"/>
      <c r="M19" s="3"/>
      <c r="N19" s="3"/>
      <c r="O19" s="4"/>
      <c r="R19" s="6"/>
    </row>
    <row r="20" spans="1:18" s="5" customFormat="1" ht="20.100000000000001" customHeight="1" x14ac:dyDescent="0.25">
      <c r="A20" s="249"/>
      <c r="B20" s="250"/>
      <c r="C20" s="251"/>
      <c r="D20" s="254"/>
      <c r="E20" s="236"/>
      <c r="F20" s="84" t="s">
        <v>31</v>
      </c>
      <c r="G20" s="85" t="s">
        <v>53</v>
      </c>
      <c r="H20" s="85" t="s">
        <v>32</v>
      </c>
      <c r="I20" s="219" t="s">
        <v>5</v>
      </c>
      <c r="J20" s="255" t="s">
        <v>0</v>
      </c>
      <c r="K20" s="256"/>
      <c r="L20" s="86" t="s">
        <v>3</v>
      </c>
      <c r="M20" s="3"/>
      <c r="N20" s="3"/>
      <c r="O20" s="4"/>
      <c r="R20" s="6"/>
    </row>
    <row r="21" spans="1:18" s="5" customFormat="1" ht="48" thickBot="1" x14ac:dyDescent="0.25">
      <c r="A21" s="252" t="s">
        <v>112</v>
      </c>
      <c r="B21" s="253"/>
      <c r="C21" s="253"/>
      <c r="D21" s="174" t="s">
        <v>135</v>
      </c>
      <c r="E21" s="170">
        <v>0.97</v>
      </c>
      <c r="F21" s="171" t="s">
        <v>139</v>
      </c>
      <c r="G21" s="172" t="s">
        <v>83</v>
      </c>
      <c r="H21" s="170">
        <v>1</v>
      </c>
      <c r="I21" s="183">
        <v>0.94379999999999997</v>
      </c>
      <c r="J21" s="245" t="s">
        <v>153</v>
      </c>
      <c r="K21" s="245"/>
      <c r="L21" s="173">
        <v>0.04</v>
      </c>
      <c r="M21" s="3"/>
      <c r="N21" s="3"/>
      <c r="O21" s="3"/>
      <c r="Q21" s="3"/>
    </row>
    <row r="22" spans="1:18" s="5" customFormat="1" ht="21" customHeight="1" thickBot="1" x14ac:dyDescent="0.25">
      <c r="A22" s="246" t="s">
        <v>133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8"/>
      <c r="M22" s="3"/>
      <c r="N22" s="3"/>
      <c r="O22" s="3"/>
      <c r="P22" s="3"/>
      <c r="Q22" s="3"/>
    </row>
    <row r="23" spans="1:18" s="5" customFormat="1" ht="18.95" customHeight="1" x14ac:dyDescent="0.2">
      <c r="A23" s="257" t="s">
        <v>128</v>
      </c>
      <c r="B23" s="257"/>
      <c r="C23" s="257"/>
      <c r="D23" s="258"/>
      <c r="E23" s="257"/>
      <c r="F23" s="257"/>
      <c r="G23" s="257"/>
      <c r="H23" s="257"/>
      <c r="I23" s="257"/>
      <c r="J23" s="257"/>
      <c r="K23" s="257"/>
      <c r="L23" s="257"/>
      <c r="M23" s="3"/>
      <c r="N23" s="3"/>
      <c r="O23" s="3"/>
    </row>
    <row r="24" spans="1:18" s="5" customFormat="1" ht="20.100000000000001" customHeight="1" x14ac:dyDescent="0.25">
      <c r="A24" s="227" t="s">
        <v>30</v>
      </c>
      <c r="B24" s="228"/>
      <c r="C24" s="229"/>
      <c r="D24" s="233" t="s">
        <v>79</v>
      </c>
      <c r="E24" s="235">
        <f>$E$11</f>
        <v>2023</v>
      </c>
      <c r="F24" s="237">
        <f>$F$11</f>
        <v>2024</v>
      </c>
      <c r="G24" s="238"/>
      <c r="H24" s="238"/>
      <c r="I24" s="238"/>
      <c r="J24" s="238"/>
      <c r="K24" s="238"/>
      <c r="L24" s="239"/>
      <c r="M24" s="3"/>
      <c r="N24" s="3"/>
      <c r="O24" s="4"/>
      <c r="R24" s="6"/>
    </row>
    <row r="25" spans="1:18" s="5" customFormat="1" ht="20.100000000000001" customHeight="1" x14ac:dyDescent="0.25">
      <c r="A25" s="249"/>
      <c r="B25" s="250"/>
      <c r="C25" s="251"/>
      <c r="D25" s="254"/>
      <c r="E25" s="236"/>
      <c r="F25" s="84" t="s">
        <v>31</v>
      </c>
      <c r="G25" s="85" t="s">
        <v>53</v>
      </c>
      <c r="H25" s="85" t="s">
        <v>32</v>
      </c>
      <c r="I25" s="219" t="s">
        <v>5</v>
      </c>
      <c r="J25" s="255" t="s">
        <v>0</v>
      </c>
      <c r="K25" s="256"/>
      <c r="L25" s="86" t="s">
        <v>3</v>
      </c>
      <c r="M25" s="3"/>
      <c r="N25" s="3"/>
      <c r="O25" s="4"/>
      <c r="R25" s="6"/>
    </row>
    <row r="26" spans="1:18" s="5" customFormat="1" ht="31.5" customHeight="1" x14ac:dyDescent="0.2">
      <c r="A26" s="252" t="s">
        <v>117</v>
      </c>
      <c r="B26" s="253"/>
      <c r="C26" s="253"/>
      <c r="D26" s="174" t="s">
        <v>80</v>
      </c>
      <c r="E26" s="216">
        <v>1</v>
      </c>
      <c r="F26" s="171" t="s">
        <v>140</v>
      </c>
      <c r="G26" s="172" t="s">
        <v>83</v>
      </c>
      <c r="H26" s="170">
        <v>0.5</v>
      </c>
      <c r="I26" s="183">
        <v>0.99309999999999998</v>
      </c>
      <c r="J26" s="245" t="s">
        <v>153</v>
      </c>
      <c r="K26" s="245"/>
      <c r="L26" s="173">
        <v>0.09</v>
      </c>
      <c r="M26" s="3"/>
      <c r="N26" s="3"/>
      <c r="O26" s="3"/>
    </row>
    <row r="27" spans="1:18" s="5" customFormat="1" ht="27.75" customHeight="1" x14ac:dyDescent="0.2">
      <c r="A27" s="259" t="s">
        <v>150</v>
      </c>
      <c r="B27" s="260"/>
      <c r="C27" s="260"/>
      <c r="D27" s="218" t="s">
        <v>149</v>
      </c>
      <c r="E27" s="217">
        <v>0.76</v>
      </c>
      <c r="F27" s="175" t="s">
        <v>141</v>
      </c>
      <c r="G27" s="176" t="s">
        <v>136</v>
      </c>
      <c r="H27" s="177">
        <v>0.5</v>
      </c>
      <c r="I27" s="177">
        <v>0.82969999999999999</v>
      </c>
      <c r="J27" s="283" t="s">
        <v>153</v>
      </c>
      <c r="K27" s="283"/>
      <c r="L27" s="178">
        <v>0.03</v>
      </c>
      <c r="M27" s="3"/>
      <c r="N27" s="3"/>
      <c r="O27" s="3"/>
    </row>
    <row r="28" spans="1:18" s="5" customFormat="1" ht="16.5" customHeight="1" x14ac:dyDescent="0.2">
      <c r="A28" s="226" t="s">
        <v>129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3"/>
      <c r="N28" s="3"/>
      <c r="O28" s="3"/>
      <c r="P28" s="3"/>
      <c r="Q28" s="3"/>
    </row>
    <row r="29" spans="1:18" s="5" customFormat="1" ht="20.100000000000001" customHeight="1" x14ac:dyDescent="0.25">
      <c r="A29" s="227" t="s">
        <v>30</v>
      </c>
      <c r="B29" s="228"/>
      <c r="C29" s="229"/>
      <c r="D29" s="233" t="s">
        <v>79</v>
      </c>
      <c r="E29" s="235">
        <f>$E$11</f>
        <v>2023</v>
      </c>
      <c r="F29" s="237">
        <f>$F$11</f>
        <v>2024</v>
      </c>
      <c r="G29" s="238"/>
      <c r="H29" s="238"/>
      <c r="I29" s="238"/>
      <c r="J29" s="238"/>
      <c r="K29" s="238"/>
      <c r="L29" s="239"/>
      <c r="M29" s="3"/>
      <c r="N29" s="3"/>
      <c r="O29" s="4"/>
      <c r="R29" s="6"/>
    </row>
    <row r="30" spans="1:18" s="5" customFormat="1" ht="20.100000000000001" customHeight="1" x14ac:dyDescent="0.25">
      <c r="A30" s="249"/>
      <c r="B30" s="250"/>
      <c r="C30" s="251"/>
      <c r="D30" s="254"/>
      <c r="E30" s="236"/>
      <c r="F30" s="84" t="s">
        <v>31</v>
      </c>
      <c r="G30" s="85" t="s">
        <v>53</v>
      </c>
      <c r="H30" s="85" t="s">
        <v>32</v>
      </c>
      <c r="I30" s="169" t="s">
        <v>5</v>
      </c>
      <c r="J30" s="255" t="s">
        <v>0</v>
      </c>
      <c r="K30" s="256"/>
      <c r="L30" s="86" t="s">
        <v>3</v>
      </c>
      <c r="M30" s="3"/>
      <c r="N30" s="3"/>
      <c r="O30" s="4"/>
      <c r="R30" s="6"/>
    </row>
    <row r="31" spans="1:18" s="5" customFormat="1" ht="63" customHeight="1" x14ac:dyDescent="0.2">
      <c r="A31" s="252" t="s">
        <v>118</v>
      </c>
      <c r="B31" s="253"/>
      <c r="C31" s="253"/>
      <c r="D31" s="179" t="s">
        <v>81</v>
      </c>
      <c r="E31" s="180">
        <v>7.1</v>
      </c>
      <c r="F31" s="181">
        <v>10</v>
      </c>
      <c r="G31" s="182">
        <v>8</v>
      </c>
      <c r="H31" s="183">
        <v>0.5</v>
      </c>
      <c r="I31" s="225">
        <v>8.9</v>
      </c>
      <c r="J31" s="300" t="s">
        <v>154</v>
      </c>
      <c r="K31" s="300"/>
      <c r="L31" s="184">
        <v>0</v>
      </c>
      <c r="M31" s="3"/>
      <c r="N31" s="3"/>
      <c r="O31" s="3"/>
      <c r="P31" s="3"/>
      <c r="Q31" s="3"/>
    </row>
    <row r="32" spans="1:18" s="5" customFormat="1" ht="32.25" customHeight="1" thickBot="1" x14ac:dyDescent="0.25">
      <c r="A32" s="259" t="s">
        <v>119</v>
      </c>
      <c r="B32" s="260"/>
      <c r="C32" s="260"/>
      <c r="D32" s="185" t="s">
        <v>82</v>
      </c>
      <c r="E32" s="170">
        <v>1</v>
      </c>
      <c r="F32" s="171">
        <v>0.95</v>
      </c>
      <c r="G32" s="172">
        <v>1</v>
      </c>
      <c r="H32" s="170">
        <v>0.5</v>
      </c>
      <c r="I32" s="170">
        <v>1</v>
      </c>
      <c r="J32" s="245" t="s">
        <v>153</v>
      </c>
      <c r="K32" s="245"/>
      <c r="L32" s="173">
        <v>0.01</v>
      </c>
      <c r="M32" s="3"/>
      <c r="N32" s="3"/>
      <c r="O32" s="3"/>
      <c r="P32" s="3"/>
      <c r="Q32" s="3"/>
    </row>
    <row r="33" spans="1:18" s="5" customFormat="1" ht="21" customHeight="1" thickBot="1" x14ac:dyDescent="0.25">
      <c r="A33" s="246" t="s">
        <v>115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8"/>
      <c r="M33" s="3"/>
      <c r="N33" s="3"/>
      <c r="O33" s="3"/>
      <c r="P33" s="3"/>
      <c r="Q33" s="3"/>
    </row>
    <row r="34" spans="1:18" s="5" customFormat="1" ht="16.5" customHeight="1" x14ac:dyDescent="0.2">
      <c r="A34" s="226" t="s">
        <v>125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3"/>
      <c r="N34" s="3"/>
      <c r="O34" s="3"/>
      <c r="P34" s="3"/>
      <c r="Q34" s="3"/>
    </row>
    <row r="35" spans="1:18" s="5" customFormat="1" ht="20.100000000000001" customHeight="1" x14ac:dyDescent="0.25">
      <c r="A35" s="227" t="s">
        <v>30</v>
      </c>
      <c r="B35" s="228"/>
      <c r="C35" s="229"/>
      <c r="D35" s="233" t="s">
        <v>79</v>
      </c>
      <c r="E35" s="235">
        <f>$E$11</f>
        <v>2023</v>
      </c>
      <c r="F35" s="237">
        <f>$F$11</f>
        <v>2024</v>
      </c>
      <c r="G35" s="238"/>
      <c r="H35" s="238"/>
      <c r="I35" s="238"/>
      <c r="J35" s="238"/>
      <c r="K35" s="238"/>
      <c r="L35" s="239"/>
      <c r="M35" s="3"/>
      <c r="N35" s="3"/>
      <c r="O35" s="4"/>
      <c r="R35" s="6"/>
    </row>
    <row r="36" spans="1:18" s="5" customFormat="1" ht="20.100000000000001" customHeight="1" x14ac:dyDescent="0.25">
      <c r="A36" s="249"/>
      <c r="B36" s="250"/>
      <c r="C36" s="251"/>
      <c r="D36" s="254"/>
      <c r="E36" s="236"/>
      <c r="F36" s="84" t="s">
        <v>31</v>
      </c>
      <c r="G36" s="85" t="s">
        <v>53</v>
      </c>
      <c r="H36" s="85" t="s">
        <v>32</v>
      </c>
      <c r="I36" s="169" t="s">
        <v>5</v>
      </c>
      <c r="J36" s="255" t="s">
        <v>0</v>
      </c>
      <c r="K36" s="256"/>
      <c r="L36" s="86" t="s">
        <v>3</v>
      </c>
      <c r="M36" s="3"/>
      <c r="N36" s="3"/>
      <c r="O36" s="4"/>
      <c r="R36" s="6"/>
    </row>
    <row r="37" spans="1:18" s="5" customFormat="1" ht="16.5" customHeight="1" x14ac:dyDescent="0.2">
      <c r="A37" s="297" t="s">
        <v>120</v>
      </c>
      <c r="B37" s="298"/>
      <c r="C37" s="298"/>
      <c r="D37" s="188"/>
      <c r="E37" s="189">
        <v>3.83</v>
      </c>
      <c r="F37" s="190" t="s">
        <v>85</v>
      </c>
      <c r="G37" s="191" t="s">
        <v>84</v>
      </c>
      <c r="H37" s="192">
        <v>1</v>
      </c>
      <c r="I37" s="189">
        <v>3.65</v>
      </c>
      <c r="J37" s="262" t="s">
        <v>154</v>
      </c>
      <c r="K37" s="263"/>
      <c r="L37" s="193">
        <v>0</v>
      </c>
      <c r="M37" s="3"/>
      <c r="N37" s="3"/>
      <c r="O37" s="3"/>
      <c r="P37" s="3"/>
      <c r="Q37" s="3"/>
    </row>
    <row r="38" spans="1:18" s="5" customFormat="1" ht="16.5" customHeight="1" x14ac:dyDescent="0.25">
      <c r="A38" s="294" t="s">
        <v>146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196"/>
      <c r="N38" s="3"/>
      <c r="O38" s="3"/>
      <c r="P38" s="3"/>
    </row>
    <row r="39" spans="1:18" s="5" customFormat="1" ht="20.100000000000001" customHeight="1" x14ac:dyDescent="0.25">
      <c r="A39" s="227" t="s">
        <v>30</v>
      </c>
      <c r="B39" s="228"/>
      <c r="C39" s="229"/>
      <c r="D39" s="233" t="s">
        <v>79</v>
      </c>
      <c r="E39" s="235">
        <f>$E$11</f>
        <v>2023</v>
      </c>
      <c r="F39" s="237">
        <f>$F$11</f>
        <v>2024</v>
      </c>
      <c r="G39" s="238"/>
      <c r="H39" s="238"/>
      <c r="I39" s="238"/>
      <c r="J39" s="238"/>
      <c r="K39" s="238"/>
      <c r="L39" s="239"/>
      <c r="M39" s="3"/>
      <c r="N39" s="3"/>
      <c r="O39" s="4"/>
      <c r="R39" s="6"/>
    </row>
    <row r="40" spans="1:18" s="5" customFormat="1" ht="20.100000000000001" customHeight="1" x14ac:dyDescent="0.25">
      <c r="A40" s="249"/>
      <c r="B40" s="250"/>
      <c r="C40" s="251"/>
      <c r="D40" s="254"/>
      <c r="E40" s="236"/>
      <c r="F40" s="84" t="s">
        <v>31</v>
      </c>
      <c r="G40" s="85" t="s">
        <v>53</v>
      </c>
      <c r="H40" s="85" t="s">
        <v>32</v>
      </c>
      <c r="I40" s="169" t="s">
        <v>5</v>
      </c>
      <c r="J40" s="255" t="s">
        <v>0</v>
      </c>
      <c r="K40" s="256"/>
      <c r="L40" s="86" t="s">
        <v>3</v>
      </c>
      <c r="M40" s="3"/>
      <c r="N40" s="3"/>
      <c r="O40" s="4"/>
      <c r="R40" s="6"/>
    </row>
    <row r="41" spans="1:18" s="5" customFormat="1" ht="47.25" customHeight="1" x14ac:dyDescent="0.25">
      <c r="A41" s="297" t="s">
        <v>124</v>
      </c>
      <c r="B41" s="298"/>
      <c r="C41" s="298"/>
      <c r="D41" s="186" t="s">
        <v>123</v>
      </c>
      <c r="E41" s="187" t="s">
        <v>148</v>
      </c>
      <c r="F41" s="194">
        <v>1</v>
      </c>
      <c r="G41" s="195" t="s">
        <v>122</v>
      </c>
      <c r="H41" s="187">
        <v>1</v>
      </c>
      <c r="I41" s="187" t="s">
        <v>148</v>
      </c>
      <c r="J41" s="299" t="s">
        <v>153</v>
      </c>
      <c r="K41" s="299"/>
      <c r="L41" s="220">
        <v>0.01</v>
      </c>
      <c r="M41" s="196"/>
      <c r="N41" s="5">
        <v>3</v>
      </c>
      <c r="O41" s="7"/>
      <c r="P41" s="3"/>
      <c r="Q41" s="3"/>
      <c r="R41" s="3"/>
    </row>
    <row r="42" spans="1:18" s="5" customFormat="1" ht="15" customHeight="1" x14ac:dyDescent="0.25">
      <c r="A42" s="41"/>
      <c r="B42" s="41"/>
      <c r="C42" s="41"/>
      <c r="D42" s="41"/>
      <c r="E42" s="17"/>
      <c r="F42" s="18"/>
      <c r="G42" s="42"/>
      <c r="H42" s="43"/>
      <c r="I42" s="19"/>
      <c r="J42" s="16"/>
      <c r="K42" s="16"/>
      <c r="L42" s="12"/>
    </row>
    <row r="43" spans="1:18" s="5" customFormat="1" ht="15.75" x14ac:dyDescent="0.25">
      <c r="A43" s="295" t="s">
        <v>35</v>
      </c>
      <c r="B43" s="295"/>
      <c r="C43" s="296"/>
      <c r="D43" s="20"/>
      <c r="E43" s="21"/>
      <c r="F43" s="21"/>
      <c r="G43" s="21"/>
      <c r="H43" s="21"/>
      <c r="I43" s="21"/>
      <c r="J43" s="21"/>
      <c r="K43" s="22"/>
    </row>
    <row r="44" spans="1:18" s="5" customFormat="1" ht="15.75" x14ac:dyDescent="0.2">
      <c r="A44" s="90" t="s">
        <v>36</v>
      </c>
      <c r="B44" s="91"/>
      <c r="C44" s="92"/>
      <c r="D44" s="89" t="s">
        <v>37</v>
      </c>
      <c r="E44" s="289" t="s">
        <v>38</v>
      </c>
      <c r="F44" s="290"/>
      <c r="G44" s="291"/>
      <c r="H44" s="289" t="s">
        <v>39</v>
      </c>
      <c r="I44" s="290"/>
      <c r="J44" s="290"/>
      <c r="K44" s="319" t="s">
        <v>3</v>
      </c>
      <c r="L44" s="320"/>
    </row>
    <row r="45" spans="1:18" s="5" customFormat="1" ht="15.75" x14ac:dyDescent="0.25">
      <c r="A45" s="46" t="s">
        <v>75</v>
      </c>
      <c r="B45" s="47"/>
      <c r="C45" s="47"/>
      <c r="D45" s="212" t="s">
        <v>40</v>
      </c>
      <c r="E45" s="261">
        <v>20</v>
      </c>
      <c r="F45" s="261"/>
      <c r="G45" s="287"/>
      <c r="H45" s="261">
        <v>20</v>
      </c>
      <c r="I45" s="261"/>
      <c r="J45" s="287"/>
      <c r="K45" s="261">
        <f>H45-E45</f>
        <v>0</v>
      </c>
      <c r="L45" s="261"/>
    </row>
    <row r="46" spans="1:18" s="5" customFormat="1" ht="18" customHeight="1" x14ac:dyDescent="0.25">
      <c r="A46" s="46" t="s">
        <v>76</v>
      </c>
      <c r="B46" s="47"/>
      <c r="C46" s="47"/>
      <c r="D46" s="213" t="s">
        <v>111</v>
      </c>
      <c r="E46" s="292">
        <v>144</v>
      </c>
      <c r="F46" s="292"/>
      <c r="G46" s="293"/>
      <c r="H46" s="261">
        <f>16*8</f>
        <v>128</v>
      </c>
      <c r="I46" s="261"/>
      <c r="J46" s="287"/>
      <c r="K46" s="261">
        <f>H46-E46</f>
        <v>-16</v>
      </c>
      <c r="L46" s="261"/>
    </row>
    <row r="47" spans="1:18" s="5" customFormat="1" ht="18" customHeight="1" x14ac:dyDescent="0.25">
      <c r="A47" s="46" t="s">
        <v>41</v>
      </c>
      <c r="B47" s="47"/>
      <c r="C47" s="47"/>
      <c r="D47" s="214" t="s">
        <v>143</v>
      </c>
      <c r="E47" s="321">
        <v>288</v>
      </c>
      <c r="F47" s="322"/>
      <c r="G47" s="323"/>
      <c r="H47" s="261">
        <f>12*26</f>
        <v>312</v>
      </c>
      <c r="I47" s="261"/>
      <c r="J47" s="287"/>
      <c r="K47" s="261">
        <f>H47-E47</f>
        <v>24</v>
      </c>
      <c r="L47" s="261"/>
    </row>
    <row r="48" spans="1:18" s="5" customFormat="1" ht="18" customHeight="1" x14ac:dyDescent="0.25">
      <c r="A48" s="46" t="s">
        <v>42</v>
      </c>
      <c r="B48" s="47"/>
      <c r="C48" s="47"/>
      <c r="D48" s="215" t="s">
        <v>121</v>
      </c>
      <c r="E48" s="316">
        <v>80</v>
      </c>
      <c r="F48" s="317"/>
      <c r="G48" s="318"/>
      <c r="H48" s="261">
        <f>8*9</f>
        <v>72</v>
      </c>
      <c r="I48" s="261"/>
      <c r="J48" s="287"/>
      <c r="K48" s="261">
        <f>H48-E48</f>
        <v>-8</v>
      </c>
      <c r="L48" s="261"/>
    </row>
    <row r="49" spans="1:12" ht="15.75" hidden="1" customHeight="1" x14ac:dyDescent="0.25">
      <c r="A49" s="49" t="s">
        <v>42</v>
      </c>
      <c r="B49" s="50"/>
      <c r="C49" s="51"/>
      <c r="D49" s="51"/>
      <c r="E49" s="48" t="s">
        <v>43</v>
      </c>
      <c r="F49" s="94">
        <f>5*2</f>
        <v>10</v>
      </c>
      <c r="G49" s="95"/>
      <c r="H49" s="96"/>
      <c r="I49" s="94"/>
      <c r="J49" s="95"/>
      <c r="K49" s="99"/>
      <c r="L49" s="62"/>
    </row>
    <row r="50" spans="1:12" ht="15.75" hidden="1" customHeight="1" x14ac:dyDescent="0.25">
      <c r="A50" s="52"/>
      <c r="B50" s="53"/>
      <c r="C50" s="54"/>
      <c r="D50" s="54"/>
      <c r="E50" s="55"/>
      <c r="F50" s="97"/>
      <c r="G50" s="98"/>
      <c r="H50" s="99"/>
      <c r="I50" s="97"/>
      <c r="J50" s="98"/>
      <c r="K50" s="99"/>
      <c r="L50" s="62"/>
    </row>
    <row r="51" spans="1:12" ht="15.75" hidden="1" customHeight="1" x14ac:dyDescent="0.25">
      <c r="A51" s="56" t="s">
        <v>44</v>
      </c>
      <c r="B51" s="56"/>
      <c r="C51" s="57"/>
      <c r="D51" s="57"/>
      <c r="E51" s="55"/>
      <c r="F51" s="97">
        <f>SUM(F45:H50)</f>
        <v>542</v>
      </c>
      <c r="G51" s="98"/>
      <c r="H51" s="100"/>
      <c r="I51" s="101"/>
      <c r="J51" s="98"/>
      <c r="K51" s="100"/>
      <c r="L51" s="62"/>
    </row>
    <row r="52" spans="1:12" ht="15.75" hidden="1" customHeight="1" x14ac:dyDescent="0.25">
      <c r="A52" s="2"/>
      <c r="B52" s="2"/>
      <c r="C52" s="2"/>
      <c r="D52" s="2"/>
      <c r="E52" s="58"/>
      <c r="F52" s="59"/>
      <c r="G52" s="59"/>
      <c r="H52" s="59"/>
      <c r="I52" s="59"/>
      <c r="J52" s="59"/>
      <c r="K52" s="59"/>
      <c r="L52" s="63"/>
    </row>
    <row r="53" spans="1:12" ht="15.75" hidden="1" customHeight="1" x14ac:dyDescent="0.15">
      <c r="A53" s="102" t="s">
        <v>14</v>
      </c>
      <c r="B53" s="102"/>
      <c r="C53" s="102"/>
      <c r="D53" s="102"/>
      <c r="E53" s="103"/>
      <c r="F53" s="104" t="s">
        <v>4</v>
      </c>
      <c r="G53" s="102"/>
      <c r="H53" s="103"/>
      <c r="I53" s="104" t="s">
        <v>5</v>
      </c>
      <c r="J53" s="103"/>
      <c r="K53" s="104" t="s">
        <v>3</v>
      </c>
      <c r="L53" s="102"/>
    </row>
    <row r="54" spans="1:12" ht="15.75" hidden="1" customHeight="1" x14ac:dyDescent="0.25">
      <c r="A54" s="60" t="s">
        <v>6</v>
      </c>
      <c r="B54" s="60"/>
      <c r="C54" s="60"/>
      <c r="D54" s="60"/>
      <c r="E54" s="60"/>
      <c r="F54" s="105">
        <v>1419009</v>
      </c>
      <c r="G54" s="106"/>
      <c r="H54" s="107"/>
      <c r="I54" s="108"/>
      <c r="J54" s="109"/>
      <c r="K54" s="110"/>
      <c r="L54" s="111"/>
    </row>
    <row r="55" spans="1:12" ht="15.75" hidden="1" customHeight="1" x14ac:dyDescent="0.25">
      <c r="A55" s="61" t="s">
        <v>26</v>
      </c>
      <c r="B55" s="61"/>
      <c r="C55" s="61"/>
      <c r="D55" s="61"/>
      <c r="E55" s="61"/>
      <c r="F55" s="112">
        <v>1916607</v>
      </c>
      <c r="G55" s="113"/>
      <c r="H55" s="114"/>
      <c r="I55" s="115"/>
      <c r="J55" s="116"/>
      <c r="K55" s="117"/>
      <c r="L55" s="118"/>
    </row>
    <row r="56" spans="1:12" ht="15.75" hidden="1" customHeight="1" x14ac:dyDescent="0.25">
      <c r="A56" s="45"/>
      <c r="B56" s="45"/>
      <c r="C56" s="45"/>
      <c r="D56" s="88"/>
      <c r="E56" s="44"/>
      <c r="F56" s="21"/>
      <c r="G56" s="21"/>
      <c r="H56" s="21"/>
      <c r="I56" s="21"/>
      <c r="J56" s="21"/>
      <c r="K56" s="21"/>
      <c r="L56" s="64"/>
    </row>
    <row r="57" spans="1:12" ht="15.75" hidden="1" customHeight="1" x14ac:dyDescent="0.15">
      <c r="A57" s="119" t="s">
        <v>14</v>
      </c>
      <c r="B57" s="119"/>
      <c r="C57" s="119"/>
      <c r="D57" s="119"/>
      <c r="E57" s="120"/>
      <c r="F57" s="121" t="s">
        <v>4</v>
      </c>
      <c r="G57" s="119"/>
      <c r="H57" s="120"/>
      <c r="I57" s="121" t="s">
        <v>5</v>
      </c>
      <c r="J57" s="120"/>
      <c r="K57" s="121" t="s">
        <v>3</v>
      </c>
      <c r="L57" s="119"/>
    </row>
    <row r="58" spans="1:12" ht="15.75" hidden="1" customHeight="1" x14ac:dyDescent="0.25">
      <c r="A58" s="93" t="s">
        <v>6</v>
      </c>
      <c r="B58" s="93"/>
      <c r="C58" s="93"/>
      <c r="D58" s="93"/>
      <c r="E58" s="93"/>
      <c r="F58" s="122">
        <v>1419009</v>
      </c>
      <c r="G58" s="123"/>
      <c r="H58" s="124"/>
      <c r="I58" s="125"/>
      <c r="J58" s="126"/>
      <c r="K58" s="127"/>
      <c r="L58" s="128"/>
    </row>
    <row r="59" spans="1:12" ht="15.75" hidden="1" customHeight="1" x14ac:dyDescent="0.25">
      <c r="A59" s="23" t="s">
        <v>26</v>
      </c>
      <c r="B59" s="23"/>
      <c r="C59" s="23"/>
      <c r="D59" s="23"/>
      <c r="E59" s="23"/>
      <c r="F59" s="129">
        <v>1916607</v>
      </c>
      <c r="G59" s="130"/>
      <c r="H59" s="131"/>
      <c r="I59" s="132"/>
      <c r="J59" s="133"/>
      <c r="K59" s="134"/>
      <c r="L59" s="135"/>
    </row>
    <row r="60" spans="1:12" ht="15" hidden="1" customHeight="1" x14ac:dyDescent="0.25">
      <c r="A60" s="24" t="s">
        <v>26</v>
      </c>
      <c r="B60" s="24"/>
      <c r="C60" s="25"/>
      <c r="D60" s="25"/>
      <c r="E60" s="25"/>
      <c r="F60" s="26"/>
      <c r="G60" s="26"/>
      <c r="H60" s="26"/>
      <c r="I60" s="26"/>
      <c r="J60" s="26"/>
      <c r="K60" s="37"/>
      <c r="L60" s="37"/>
    </row>
    <row r="61" spans="1:12" ht="18.75" hidden="1" customHeight="1" x14ac:dyDescent="0.25">
      <c r="A61" s="25"/>
      <c r="B61" s="25"/>
      <c r="C61" s="28"/>
      <c r="D61" s="28"/>
      <c r="E61" s="29"/>
      <c r="F61" s="136" t="s">
        <v>7</v>
      </c>
      <c r="G61" s="137"/>
      <c r="H61" s="136" t="s">
        <v>8</v>
      </c>
      <c r="I61" s="137"/>
      <c r="J61" s="136" t="s">
        <v>9</v>
      </c>
      <c r="K61" s="138"/>
      <c r="L61" s="37"/>
    </row>
    <row r="62" spans="1:12" ht="18.75" hidden="1" customHeight="1" x14ac:dyDescent="0.2">
      <c r="A62" s="28" t="s">
        <v>16</v>
      </c>
      <c r="B62" s="28"/>
      <c r="C62" s="30"/>
      <c r="D62" s="30"/>
      <c r="E62" s="30"/>
      <c r="F62" s="139" t="s">
        <v>27</v>
      </c>
      <c r="G62" s="139"/>
      <c r="H62" s="139" t="s">
        <v>27</v>
      </c>
      <c r="I62" s="139"/>
      <c r="J62" s="139" t="s">
        <v>28</v>
      </c>
      <c r="K62" s="139"/>
      <c r="L62" s="37"/>
    </row>
    <row r="63" spans="1:12" ht="18.75" hidden="1" customHeight="1" x14ac:dyDescent="0.2">
      <c r="A63" s="30"/>
      <c r="B63" s="30"/>
      <c r="C63" s="30"/>
      <c r="D63" s="30"/>
      <c r="E63" s="30"/>
      <c r="F63" s="140">
        <f>H11*40%</f>
        <v>0</v>
      </c>
      <c r="G63" s="141"/>
      <c r="H63" s="140" t="e">
        <f>#REF!*20%</f>
        <v>#REF!</v>
      </c>
      <c r="I63" s="141"/>
      <c r="J63" s="140" t="e">
        <f>#REF!*20%</f>
        <v>#REF!</v>
      </c>
      <c r="K63" s="141"/>
      <c r="L63" s="37"/>
    </row>
    <row r="64" spans="1:12" ht="18.75" hidden="1" customHeight="1" x14ac:dyDescent="0.2">
      <c r="A64" s="30"/>
      <c r="B64" s="30"/>
      <c r="C64" s="30"/>
      <c r="D64" s="30"/>
      <c r="E64" s="30"/>
      <c r="F64" s="31"/>
      <c r="G64" s="32"/>
      <c r="H64" s="32"/>
      <c r="I64" s="32"/>
      <c r="J64" s="32"/>
      <c r="K64" s="32"/>
      <c r="L64" s="37"/>
    </row>
    <row r="65" spans="1:12" ht="18.75" hidden="1" customHeight="1" x14ac:dyDescent="0.25">
      <c r="A65" s="30"/>
      <c r="B65" s="30"/>
      <c r="C65" s="25"/>
      <c r="D65" s="25"/>
      <c r="E65" s="25"/>
      <c r="F65" s="142" t="s">
        <v>17</v>
      </c>
      <c r="G65" s="142"/>
      <c r="H65" s="142"/>
      <c r="I65" s="142"/>
      <c r="J65" s="142"/>
      <c r="K65" s="143"/>
      <c r="L65" s="37"/>
    </row>
    <row r="66" spans="1:12" ht="15" hidden="1" customHeight="1" x14ac:dyDescent="0.25">
      <c r="A66" s="33"/>
      <c r="B66" s="33"/>
      <c r="C66" s="34"/>
      <c r="D66" s="34"/>
      <c r="E66" s="34"/>
      <c r="F66" s="144" t="s">
        <v>10</v>
      </c>
      <c r="G66" s="145"/>
      <c r="H66" s="144" t="s">
        <v>11</v>
      </c>
      <c r="I66" s="145"/>
      <c r="J66" s="144" t="s">
        <v>12</v>
      </c>
      <c r="K66" s="145"/>
      <c r="L66" s="37"/>
    </row>
    <row r="67" spans="1:12" ht="15" hidden="1" customHeight="1" x14ac:dyDescent="0.25">
      <c r="A67" s="33"/>
      <c r="B67" s="33"/>
      <c r="C67" s="34"/>
      <c r="D67" s="34"/>
      <c r="E67" s="34"/>
      <c r="F67" s="146"/>
      <c r="G67" s="147"/>
      <c r="H67" s="148"/>
      <c r="I67" s="147"/>
      <c r="J67" s="148"/>
      <c r="K67" s="147"/>
      <c r="L67" s="37"/>
    </row>
    <row r="68" spans="1:12" ht="15" hidden="1" customHeight="1" x14ac:dyDescent="0.25">
      <c r="A68" s="33"/>
      <c r="B68" s="33"/>
      <c r="C68" s="34"/>
      <c r="D68" s="34"/>
      <c r="E68" s="34"/>
      <c r="F68" s="35"/>
      <c r="G68" s="35"/>
      <c r="H68" s="35"/>
      <c r="I68" s="35"/>
      <c r="J68" s="35"/>
      <c r="K68" s="37"/>
      <c r="L68" s="37"/>
    </row>
    <row r="69" spans="1:12" ht="18.75" hidden="1" customHeight="1" x14ac:dyDescent="0.25">
      <c r="A69" s="33"/>
      <c r="B69" s="33"/>
      <c r="C69" s="34"/>
      <c r="D69" s="34"/>
      <c r="E69" s="34"/>
      <c r="F69" s="65" t="s">
        <v>18</v>
      </c>
      <c r="G69" s="36"/>
      <c r="H69" s="36"/>
      <c r="I69" s="36"/>
      <c r="J69" s="36"/>
      <c r="K69" s="36"/>
      <c r="L69" s="37"/>
    </row>
    <row r="70" spans="1:12" ht="15" hidden="1" customHeight="1" x14ac:dyDescent="0.25">
      <c r="A70" s="33"/>
      <c r="B70" s="33"/>
      <c r="C70" s="34"/>
      <c r="D70" s="34"/>
      <c r="E70" s="34"/>
      <c r="F70" s="35"/>
      <c r="G70" s="35"/>
      <c r="H70" s="35"/>
      <c r="I70" s="35"/>
      <c r="J70" s="35"/>
      <c r="K70" s="37"/>
      <c r="L70" s="37"/>
    </row>
    <row r="71" spans="1:12" ht="15" hidden="1" customHeight="1" x14ac:dyDescent="0.25">
      <c r="A71" s="33"/>
      <c r="B71" s="33"/>
      <c r="C71" s="34"/>
      <c r="D71" s="34"/>
      <c r="E71" s="34"/>
      <c r="F71" s="35"/>
      <c r="G71" s="35"/>
      <c r="H71" s="35"/>
      <c r="I71" s="35"/>
      <c r="J71" s="35"/>
      <c r="K71" s="37"/>
      <c r="L71" s="37"/>
    </row>
    <row r="72" spans="1:12" ht="15" hidden="1" customHeight="1" x14ac:dyDescent="0.25">
      <c r="A72" s="33"/>
      <c r="B72" s="33"/>
      <c r="C72" s="34"/>
      <c r="D72" s="34"/>
      <c r="E72" s="34"/>
      <c r="F72" s="35"/>
      <c r="G72" s="35"/>
      <c r="H72" s="35"/>
      <c r="I72" s="35"/>
      <c r="J72" s="35"/>
      <c r="K72" s="37"/>
      <c r="L72" s="37"/>
    </row>
    <row r="73" spans="1:12" ht="15" hidden="1" customHeight="1" x14ac:dyDescent="0.25">
      <c r="A73" s="33"/>
      <c r="B73" s="33"/>
      <c r="C73" s="34"/>
      <c r="D73" s="34"/>
      <c r="E73" s="34"/>
      <c r="F73" s="35"/>
      <c r="G73" s="35"/>
      <c r="H73" s="35"/>
      <c r="I73" s="35"/>
      <c r="J73" s="35"/>
      <c r="K73" s="37"/>
      <c r="L73" s="37"/>
    </row>
    <row r="74" spans="1:12" ht="15" hidden="1" customHeight="1" x14ac:dyDescent="0.25">
      <c r="A74" s="33"/>
      <c r="B74" s="33"/>
      <c r="C74" s="34"/>
      <c r="D74" s="34"/>
      <c r="E74" s="34"/>
      <c r="F74" s="35"/>
      <c r="G74" s="35"/>
      <c r="H74" s="35"/>
      <c r="I74" s="35"/>
      <c r="J74" s="35"/>
      <c r="K74" s="37"/>
      <c r="L74" s="37"/>
    </row>
    <row r="75" spans="1:12" ht="15" hidden="1" customHeight="1" x14ac:dyDescent="0.25">
      <c r="A75" s="33"/>
      <c r="B75" s="33"/>
      <c r="C75" s="34"/>
      <c r="D75" s="34"/>
      <c r="E75" s="34"/>
      <c r="F75" s="35"/>
      <c r="G75" s="35"/>
      <c r="H75" s="35"/>
      <c r="I75" s="35"/>
      <c r="J75" s="35"/>
      <c r="K75" s="37"/>
      <c r="L75" s="37"/>
    </row>
    <row r="76" spans="1:12" ht="15" hidden="1" customHeight="1" x14ac:dyDescent="0.25">
      <c r="A76" s="33"/>
      <c r="B76" s="33"/>
      <c r="C76" s="34"/>
      <c r="D76" s="34"/>
      <c r="E76" s="34"/>
      <c r="F76" s="35"/>
      <c r="G76" s="35"/>
      <c r="H76" s="35"/>
      <c r="I76" s="35"/>
      <c r="J76" s="35"/>
      <c r="K76" s="37"/>
      <c r="L76" s="37"/>
    </row>
    <row r="77" spans="1:12" ht="15" hidden="1" customHeight="1" x14ac:dyDescent="0.25">
      <c r="A77" s="33"/>
      <c r="B77" s="33"/>
      <c r="C77" s="34"/>
      <c r="D77" s="34"/>
      <c r="E77" s="34"/>
      <c r="F77" s="37"/>
      <c r="G77" s="37"/>
      <c r="H77" s="37"/>
      <c r="I77" s="37"/>
      <c r="J77" s="37"/>
      <c r="K77" s="37"/>
      <c r="L77" s="37"/>
    </row>
    <row r="78" spans="1:12" ht="15" hidden="1" customHeight="1" x14ac:dyDescent="0.25">
      <c r="A78" s="33"/>
      <c r="B78" s="33"/>
      <c r="C78" s="34"/>
      <c r="D78" s="34"/>
      <c r="E78" s="34"/>
      <c r="F78" s="35"/>
      <c r="G78" s="35"/>
      <c r="H78" s="35"/>
      <c r="I78" s="35"/>
      <c r="J78" s="35"/>
      <c r="K78" s="37"/>
      <c r="L78" s="37"/>
    </row>
    <row r="79" spans="1:12" ht="15" hidden="1" customHeight="1" x14ac:dyDescent="0.25">
      <c r="A79" s="33"/>
      <c r="B79" s="33"/>
      <c r="C79" s="34"/>
      <c r="D79" s="34"/>
      <c r="E79" s="34"/>
      <c r="F79" s="37"/>
      <c r="G79" s="37"/>
      <c r="H79" s="37"/>
      <c r="I79" s="37"/>
      <c r="J79" s="37"/>
      <c r="K79" s="37"/>
      <c r="L79" s="37"/>
    </row>
    <row r="80" spans="1:12" ht="15" hidden="1" customHeight="1" x14ac:dyDescent="0.25">
      <c r="A80" s="33"/>
      <c r="B80" s="33"/>
      <c r="C80" s="34"/>
      <c r="D80" s="34"/>
      <c r="E80" s="34"/>
      <c r="F80" s="38"/>
      <c r="G80" s="39"/>
      <c r="H80" s="39"/>
      <c r="I80" s="26"/>
      <c r="J80" s="40"/>
      <c r="K80" s="40"/>
      <c r="L80" s="37"/>
    </row>
    <row r="81" spans="1:12" ht="15" hidden="1" customHeight="1" x14ac:dyDescent="0.25">
      <c r="A81" s="33"/>
      <c r="B81" s="33"/>
      <c r="C81" s="34"/>
      <c r="D81" s="34"/>
      <c r="E81" s="34"/>
      <c r="F81" s="39"/>
      <c r="G81" s="39"/>
      <c r="H81" s="39"/>
      <c r="I81" s="39"/>
      <c r="J81" s="39"/>
      <c r="K81" s="39"/>
      <c r="L81" s="37"/>
    </row>
    <row r="82" spans="1:12" ht="15" hidden="1" customHeight="1" x14ac:dyDescent="0.25">
      <c r="A82" s="33"/>
      <c r="B82" s="33"/>
      <c r="C82" s="34"/>
      <c r="D82" s="34"/>
      <c r="E82" s="34"/>
      <c r="F82" s="35"/>
      <c r="G82" s="35"/>
      <c r="H82" s="35"/>
      <c r="I82" s="35"/>
      <c r="J82" s="35"/>
      <c r="K82" s="37"/>
      <c r="L82" s="37"/>
    </row>
    <row r="83" spans="1:12" ht="15" hidden="1" customHeight="1" x14ac:dyDescent="0.25">
      <c r="A83" s="33"/>
      <c r="B83" s="33"/>
      <c r="C83" s="34"/>
      <c r="D83" s="34"/>
      <c r="E83" s="34"/>
      <c r="F83" s="35"/>
      <c r="G83" s="35"/>
      <c r="H83" s="35"/>
      <c r="I83" s="35"/>
      <c r="J83" s="35"/>
      <c r="K83" s="37"/>
      <c r="L83" s="37"/>
    </row>
    <row r="84" spans="1:12" ht="15" hidden="1" customHeight="1" x14ac:dyDescent="0.25">
      <c r="A84" s="33"/>
      <c r="B84" s="33"/>
      <c r="C84" s="34"/>
      <c r="D84" s="34"/>
      <c r="E84" s="34"/>
      <c r="F84" s="35"/>
      <c r="G84" s="35"/>
      <c r="H84" s="35"/>
      <c r="I84" s="35"/>
      <c r="J84" s="35"/>
      <c r="K84" s="37"/>
      <c r="L84" s="37"/>
    </row>
    <row r="85" spans="1:12" ht="15" hidden="1" customHeight="1" x14ac:dyDescent="0.25">
      <c r="A85" s="33"/>
      <c r="B85" s="33"/>
      <c r="C85" s="34"/>
      <c r="D85" s="34"/>
      <c r="E85" s="34"/>
      <c r="F85" s="37"/>
      <c r="G85" s="37"/>
      <c r="H85" s="37"/>
      <c r="I85" s="37"/>
      <c r="J85" s="37"/>
      <c r="K85" s="37"/>
      <c r="L85" s="37"/>
    </row>
    <row r="86" spans="1:12" ht="15" hidden="1" customHeight="1" x14ac:dyDescent="0.25">
      <c r="A86" s="33"/>
      <c r="B86" s="33"/>
      <c r="C86" s="34"/>
      <c r="D86" s="34"/>
      <c r="E86" s="34"/>
      <c r="F86" s="35"/>
      <c r="G86" s="35"/>
      <c r="H86" s="35"/>
      <c r="I86" s="35"/>
      <c r="J86" s="35"/>
      <c r="K86" s="37"/>
      <c r="L86" s="37"/>
    </row>
    <row r="87" spans="1:12" ht="15" hidden="1" customHeight="1" x14ac:dyDescent="0.25">
      <c r="A87" s="33"/>
      <c r="B87" s="33"/>
      <c r="C87" s="34"/>
      <c r="D87" s="34"/>
      <c r="E87" s="34"/>
      <c r="F87" s="35"/>
      <c r="G87" s="35"/>
      <c r="H87" s="35"/>
      <c r="I87" s="35"/>
      <c r="J87" s="35"/>
      <c r="K87" s="37"/>
      <c r="L87" s="37"/>
    </row>
    <row r="88" spans="1:12" ht="15" hidden="1" customHeight="1" x14ac:dyDescent="0.25">
      <c r="A88" s="33"/>
      <c r="B88" s="33"/>
      <c r="C88" s="34"/>
      <c r="D88" s="34"/>
      <c r="E88" s="34"/>
      <c r="F88" s="35"/>
      <c r="G88" s="35"/>
      <c r="H88" s="35"/>
      <c r="I88" s="35"/>
      <c r="J88" s="35"/>
      <c r="K88" s="37"/>
      <c r="L88" s="37"/>
    </row>
    <row r="89" spans="1:12" ht="15" hidden="1" customHeight="1" x14ac:dyDescent="0.25">
      <c r="A89" s="33"/>
      <c r="B89" s="33"/>
      <c r="C89" s="34"/>
      <c r="D89" s="34"/>
      <c r="E89" s="34"/>
      <c r="F89" s="35"/>
      <c r="G89" s="35"/>
      <c r="H89" s="35"/>
      <c r="I89" s="35"/>
      <c r="J89" s="35"/>
      <c r="K89" s="37"/>
      <c r="L89" s="37"/>
    </row>
    <row r="90" spans="1:12" ht="15" hidden="1" customHeight="1" x14ac:dyDescent="0.25">
      <c r="A90" s="33"/>
      <c r="B90" s="33"/>
      <c r="C90" s="34"/>
      <c r="D90" s="34"/>
      <c r="E90" s="34"/>
      <c r="F90" s="37"/>
      <c r="G90" s="37"/>
      <c r="H90" s="37"/>
      <c r="I90" s="37"/>
      <c r="J90" s="37"/>
      <c r="K90" s="37"/>
      <c r="L90" s="37"/>
    </row>
    <row r="91" spans="1:12" ht="15.75" x14ac:dyDescent="0.15">
      <c r="A91" s="152" t="s">
        <v>14</v>
      </c>
      <c r="B91" s="152"/>
      <c r="C91" s="152"/>
      <c r="D91" s="152"/>
      <c r="E91" s="285" t="s">
        <v>4</v>
      </c>
      <c r="F91" s="285"/>
      <c r="G91" s="285" t="s">
        <v>89</v>
      </c>
      <c r="H91" s="285"/>
      <c r="I91" s="285" t="s">
        <v>5</v>
      </c>
      <c r="J91" s="285"/>
      <c r="K91" s="285" t="s">
        <v>3</v>
      </c>
      <c r="L91" s="285"/>
    </row>
    <row r="92" spans="1:12" ht="15.75" x14ac:dyDescent="0.25">
      <c r="A92" s="60" t="s">
        <v>6</v>
      </c>
      <c r="B92" s="60"/>
      <c r="C92" s="60"/>
      <c r="D92" s="60"/>
      <c r="E92" s="286">
        <v>1646400</v>
      </c>
      <c r="F92" s="286"/>
      <c r="G92" s="286">
        <v>1835884</v>
      </c>
      <c r="H92" s="286"/>
      <c r="I92" s="284">
        <v>1823152.42</v>
      </c>
      <c r="J92" s="284"/>
      <c r="K92" s="288">
        <f>I92-G92</f>
        <v>-12731.580000000075</v>
      </c>
      <c r="L92" s="288"/>
    </row>
    <row r="93" spans="1:12" ht="15.75" x14ac:dyDescent="0.25">
      <c r="A93" s="61" t="s">
        <v>26</v>
      </c>
      <c r="B93" s="61"/>
      <c r="C93" s="61"/>
      <c r="D93" s="61"/>
      <c r="E93" s="286">
        <v>801680</v>
      </c>
      <c r="F93" s="286"/>
      <c r="G93" s="286">
        <v>1091210</v>
      </c>
      <c r="H93" s="286"/>
      <c r="I93" s="284">
        <v>905361.44</v>
      </c>
      <c r="J93" s="284"/>
      <c r="K93" s="288">
        <f>I93-G93</f>
        <v>-185848.56000000006</v>
      </c>
      <c r="L93" s="288"/>
    </row>
    <row r="94" spans="1:12" ht="15" x14ac:dyDescent="0.25">
      <c r="A94" s="33"/>
      <c r="B94" s="33"/>
      <c r="C94" s="34"/>
      <c r="D94" s="34"/>
      <c r="E94" s="34"/>
      <c r="F94" s="27"/>
      <c r="G94" s="37"/>
      <c r="H94" s="27"/>
      <c r="I94" s="27"/>
      <c r="J94" s="27"/>
      <c r="K94" s="27"/>
      <c r="L94" s="27"/>
    </row>
    <row r="95" spans="1:12" ht="20.100000000000001" customHeight="1" x14ac:dyDescent="0.15">
      <c r="A95" s="315" t="s">
        <v>66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</row>
    <row r="96" spans="1:12" ht="15" customHeight="1" x14ac:dyDescent="0.15">
      <c r="A96" s="80" t="s">
        <v>70</v>
      </c>
      <c r="B96" s="302" t="s">
        <v>19</v>
      </c>
      <c r="C96" s="302"/>
      <c r="D96" s="305" t="s">
        <v>87</v>
      </c>
      <c r="E96" s="306"/>
      <c r="F96" s="306"/>
      <c r="G96" s="306"/>
      <c r="H96" s="306"/>
      <c r="I96" s="306"/>
      <c r="J96" s="306"/>
      <c r="K96" s="306"/>
      <c r="L96" s="307"/>
    </row>
    <row r="97" spans="1:12" ht="15" customHeight="1" x14ac:dyDescent="0.15">
      <c r="A97" s="80" t="s">
        <v>71</v>
      </c>
      <c r="B97" s="302" t="s">
        <v>20</v>
      </c>
      <c r="C97" s="302"/>
      <c r="D97" s="305" t="s">
        <v>87</v>
      </c>
      <c r="E97" s="306"/>
      <c r="F97" s="306"/>
      <c r="G97" s="306"/>
      <c r="H97" s="306"/>
      <c r="I97" s="306"/>
      <c r="J97" s="306"/>
      <c r="K97" s="306"/>
      <c r="L97" s="307"/>
    </row>
    <row r="98" spans="1:12" ht="15" customHeight="1" x14ac:dyDescent="0.15">
      <c r="A98" s="80" t="s">
        <v>72</v>
      </c>
      <c r="B98" s="302" t="s">
        <v>21</v>
      </c>
      <c r="C98" s="302"/>
      <c r="D98" s="305" t="s">
        <v>87</v>
      </c>
      <c r="E98" s="306"/>
      <c r="F98" s="306"/>
      <c r="G98" s="306"/>
      <c r="H98" s="306"/>
      <c r="I98" s="306"/>
      <c r="J98" s="306"/>
      <c r="K98" s="306"/>
      <c r="L98" s="307"/>
    </row>
    <row r="99" spans="1:12" ht="15" customHeight="1" x14ac:dyDescent="0.15">
      <c r="A99" s="80" t="s">
        <v>73</v>
      </c>
      <c r="B99" s="302" t="s">
        <v>22</v>
      </c>
      <c r="C99" s="302"/>
      <c r="D99" s="305" t="s">
        <v>87</v>
      </c>
      <c r="E99" s="306"/>
      <c r="F99" s="306"/>
      <c r="G99" s="306"/>
      <c r="H99" s="306"/>
      <c r="I99" s="306"/>
      <c r="J99" s="306"/>
      <c r="K99" s="306"/>
      <c r="L99" s="307"/>
    </row>
    <row r="100" spans="1:12" ht="15" customHeight="1" x14ac:dyDescent="0.15">
      <c r="A100" s="80" t="s">
        <v>73</v>
      </c>
      <c r="B100" s="302" t="s">
        <v>23</v>
      </c>
      <c r="C100" s="302"/>
      <c r="D100" s="305" t="s">
        <v>87</v>
      </c>
      <c r="E100" s="306"/>
      <c r="F100" s="306"/>
      <c r="G100" s="306"/>
      <c r="H100" s="306"/>
      <c r="I100" s="306"/>
      <c r="J100" s="306"/>
      <c r="K100" s="306"/>
      <c r="L100" s="307"/>
    </row>
    <row r="101" spans="1:12" ht="15" customHeight="1" x14ac:dyDescent="0.15">
      <c r="A101" s="80" t="s">
        <v>74</v>
      </c>
      <c r="B101" s="302" t="s">
        <v>24</v>
      </c>
      <c r="C101" s="302"/>
      <c r="D101" s="305" t="s">
        <v>87</v>
      </c>
      <c r="E101" s="306"/>
      <c r="F101" s="306"/>
      <c r="G101" s="306"/>
      <c r="H101" s="306"/>
      <c r="I101" s="306"/>
      <c r="J101" s="306"/>
      <c r="K101" s="306"/>
      <c r="L101" s="307"/>
    </row>
    <row r="102" spans="1:12" ht="15" customHeight="1" x14ac:dyDescent="0.15">
      <c r="A102" s="80" t="s">
        <v>74</v>
      </c>
      <c r="B102" s="309" t="s">
        <v>25</v>
      </c>
      <c r="C102" s="310"/>
      <c r="D102" s="311" t="s">
        <v>87</v>
      </c>
      <c r="E102" s="312"/>
      <c r="F102" s="312"/>
      <c r="G102" s="312"/>
      <c r="H102" s="312"/>
      <c r="I102" s="312"/>
      <c r="J102" s="312"/>
      <c r="K102" s="312"/>
      <c r="L102" s="313"/>
    </row>
    <row r="103" spans="1:12" ht="15" customHeight="1" x14ac:dyDescent="0.15">
      <c r="A103" s="80" t="s">
        <v>86</v>
      </c>
      <c r="B103" s="309" t="s">
        <v>29</v>
      </c>
      <c r="C103" s="310"/>
      <c r="D103" s="311" t="s">
        <v>67</v>
      </c>
      <c r="E103" s="312"/>
      <c r="F103" s="312"/>
      <c r="G103" s="312"/>
      <c r="H103" s="312"/>
      <c r="I103" s="312"/>
      <c r="J103" s="312"/>
      <c r="K103" s="312"/>
      <c r="L103" s="313"/>
    </row>
    <row r="104" spans="1:12" ht="15" customHeight="1" x14ac:dyDescent="0.15">
      <c r="A104" s="80" t="s">
        <v>126</v>
      </c>
      <c r="B104" s="302" t="s">
        <v>113</v>
      </c>
      <c r="C104" s="302"/>
      <c r="D104" s="305" t="s">
        <v>90</v>
      </c>
      <c r="E104" s="306"/>
      <c r="F104" s="306"/>
      <c r="G104" s="306"/>
      <c r="H104" s="306"/>
      <c r="I104" s="306"/>
      <c r="J104" s="306"/>
      <c r="K104" s="306"/>
      <c r="L104" s="307"/>
    </row>
    <row r="105" spans="1:12" ht="15" x14ac:dyDescent="0.25">
      <c r="A105" s="33"/>
      <c r="B105" s="33"/>
      <c r="C105" s="34"/>
      <c r="D105" s="34"/>
      <c r="E105" s="34"/>
      <c r="F105" s="27"/>
      <c r="G105" s="37"/>
      <c r="H105" s="27"/>
      <c r="I105" s="27"/>
      <c r="J105" s="27"/>
      <c r="K105" s="27"/>
      <c r="L105" s="27"/>
    </row>
    <row r="106" spans="1:12" ht="15" x14ac:dyDescent="0.25">
      <c r="A106" s="33"/>
      <c r="B106" s="33"/>
      <c r="C106" s="34"/>
      <c r="D106" s="34"/>
      <c r="E106" s="34"/>
      <c r="F106" s="27"/>
      <c r="G106" s="37"/>
      <c r="H106" s="27"/>
      <c r="I106" s="27"/>
      <c r="J106" s="27"/>
      <c r="K106" s="27"/>
      <c r="L106" s="27"/>
    </row>
    <row r="108" spans="1:12" ht="15.75" customHeight="1" x14ac:dyDescent="0.25">
      <c r="A108" s="81" t="s">
        <v>77</v>
      </c>
      <c r="B108" s="81"/>
      <c r="C108" s="81"/>
      <c r="D108" s="81"/>
      <c r="E108" s="81"/>
      <c r="F108" s="314" t="s">
        <v>78</v>
      </c>
      <c r="G108" s="314"/>
      <c r="H108" s="314"/>
      <c r="I108" s="314"/>
      <c r="J108" s="314"/>
      <c r="K108" s="314"/>
      <c r="L108" s="314"/>
    </row>
    <row r="119" spans="7:7" ht="15" customHeight="1" x14ac:dyDescent="0.15">
      <c r="G119" s="1"/>
    </row>
    <row r="120" spans="7:7" ht="5.25" customHeight="1" x14ac:dyDescent="0.15">
      <c r="G120" s="1"/>
    </row>
    <row r="121" spans="7:7" ht="20.25" customHeight="1" x14ac:dyDescent="0.15">
      <c r="G121" s="1"/>
    </row>
    <row r="122" spans="7:7" ht="20.100000000000001" customHeight="1" x14ac:dyDescent="0.15">
      <c r="G122" s="1"/>
    </row>
    <row r="123" spans="7:7" ht="20.100000000000001" customHeight="1" x14ac:dyDescent="0.15">
      <c r="G123" s="1"/>
    </row>
    <row r="124" spans="7:7" ht="20.100000000000001" customHeight="1" x14ac:dyDescent="0.15">
      <c r="G124" s="1"/>
    </row>
    <row r="125" spans="7:7" ht="20.100000000000001" customHeight="1" x14ac:dyDescent="0.15">
      <c r="G125" s="1"/>
    </row>
    <row r="126" spans="7:7" ht="20.100000000000001" customHeight="1" x14ac:dyDescent="0.15"/>
    <row r="127" spans="7:7" ht="20.100000000000001" customHeight="1" x14ac:dyDescent="0.15"/>
    <row r="128" spans="7:7" ht="20.100000000000001" customHeight="1" x14ac:dyDescent="0.15"/>
    <row r="129" spans="1:12" ht="20.100000000000001" customHeight="1" x14ac:dyDescent="0.15"/>
    <row r="131" spans="1:12" ht="15.75" x14ac:dyDescent="0.15">
      <c r="A131" s="308" t="s">
        <v>59</v>
      </c>
      <c r="B131" s="308"/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</row>
    <row r="132" spans="1:12" ht="15.75" x14ac:dyDescent="0.25">
      <c r="A132" s="149" t="s">
        <v>68</v>
      </c>
      <c r="B132" s="150"/>
      <c r="C132" s="150"/>
      <c r="D132" s="150"/>
      <c r="E132" s="150"/>
      <c r="F132" s="150"/>
      <c r="G132" s="151"/>
      <c r="H132" s="150"/>
      <c r="I132" s="150"/>
      <c r="J132" s="150"/>
      <c r="K132" s="150"/>
      <c r="L132" s="150"/>
    </row>
    <row r="133" spans="1:12" ht="15.75" x14ac:dyDescent="0.25">
      <c r="A133" s="149"/>
      <c r="B133" s="150"/>
      <c r="C133" s="150"/>
      <c r="D133" s="150"/>
      <c r="E133" s="150"/>
      <c r="F133" s="150"/>
      <c r="G133" s="151"/>
      <c r="H133" s="150"/>
      <c r="I133" s="150"/>
      <c r="J133" s="150"/>
      <c r="K133" s="150"/>
      <c r="L133" s="150"/>
    </row>
    <row r="134" spans="1:12" s="82" customFormat="1" ht="255.75" customHeight="1" x14ac:dyDescent="0.25">
      <c r="A134" s="304" t="s">
        <v>137</v>
      </c>
      <c r="B134" s="304"/>
      <c r="C134" s="304"/>
      <c r="D134" s="304"/>
      <c r="E134" s="304"/>
      <c r="F134" s="304"/>
      <c r="G134" s="304"/>
      <c r="H134" s="304"/>
      <c r="I134" s="304"/>
      <c r="J134" s="304"/>
      <c r="K134" s="304"/>
      <c r="L134" s="304"/>
    </row>
    <row r="135" spans="1:12" ht="15.75" x14ac:dyDescent="0.15">
      <c r="A135" s="303" t="s">
        <v>69</v>
      </c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</row>
    <row r="136" spans="1:12" s="82" customFormat="1" ht="51.75" customHeight="1" x14ac:dyDescent="0.25">
      <c r="A136" s="304"/>
      <c r="B136" s="304"/>
      <c r="C136" s="304"/>
      <c r="D136" s="304"/>
      <c r="E136" s="304"/>
      <c r="F136" s="304"/>
      <c r="G136" s="304"/>
      <c r="H136" s="304"/>
      <c r="I136" s="304"/>
      <c r="J136" s="304"/>
      <c r="K136" s="304"/>
      <c r="L136" s="304"/>
    </row>
    <row r="137" spans="1:12" s="83" customFormat="1" ht="24.75" customHeight="1" x14ac:dyDescent="0.15">
      <c r="A137" s="301"/>
      <c r="B137" s="301"/>
      <c r="C137" s="301"/>
      <c r="D137" s="301"/>
      <c r="E137" s="301"/>
      <c r="F137" s="301"/>
      <c r="G137" s="301"/>
      <c r="H137" s="301"/>
      <c r="I137" s="301"/>
      <c r="J137" s="301"/>
      <c r="K137" s="301"/>
      <c r="L137" s="301"/>
    </row>
    <row r="138" spans="1:12" ht="15" customHeight="1" x14ac:dyDescent="0.15"/>
    <row r="139" spans="1:12" ht="15" customHeight="1" x14ac:dyDescent="0.15"/>
    <row r="140" spans="1:12" ht="15" customHeight="1" x14ac:dyDescent="0.15"/>
    <row r="141" spans="1:12" ht="15" customHeight="1" x14ac:dyDescent="0.15"/>
  </sheetData>
  <mergeCells count="118">
    <mergeCell ref="A95:L95"/>
    <mergeCell ref="E48:G48"/>
    <mergeCell ref="K44:L44"/>
    <mergeCell ref="A29:C30"/>
    <mergeCell ref="D29:D30"/>
    <mergeCell ref="J30:K30"/>
    <mergeCell ref="A35:C36"/>
    <mergeCell ref="E91:F91"/>
    <mergeCell ref="E92:F92"/>
    <mergeCell ref="G91:H91"/>
    <mergeCell ref="K91:L91"/>
    <mergeCell ref="K92:L92"/>
    <mergeCell ref="K45:L45"/>
    <mergeCell ref="E35:E36"/>
    <mergeCell ref="F35:L35"/>
    <mergeCell ref="K46:L46"/>
    <mergeCell ref="I93:J93"/>
    <mergeCell ref="E47:G47"/>
    <mergeCell ref="H47:J47"/>
    <mergeCell ref="J32:K32"/>
    <mergeCell ref="A33:L33"/>
    <mergeCell ref="A34:L34"/>
    <mergeCell ref="A37:C37"/>
    <mergeCell ref="K47:L47"/>
    <mergeCell ref="A137:L137"/>
    <mergeCell ref="B96:C96"/>
    <mergeCell ref="A135:L135"/>
    <mergeCell ref="A136:L136"/>
    <mergeCell ref="D104:L104"/>
    <mergeCell ref="A131:L131"/>
    <mergeCell ref="B98:C98"/>
    <mergeCell ref="B99:C99"/>
    <mergeCell ref="B100:C100"/>
    <mergeCell ref="B102:C102"/>
    <mergeCell ref="B103:C103"/>
    <mergeCell ref="A134:L134"/>
    <mergeCell ref="D103:L103"/>
    <mergeCell ref="D96:L96"/>
    <mergeCell ref="D98:L98"/>
    <mergeCell ref="D99:L99"/>
    <mergeCell ref="D100:L100"/>
    <mergeCell ref="D102:L102"/>
    <mergeCell ref="B104:C104"/>
    <mergeCell ref="F108:L108"/>
    <mergeCell ref="B101:C101"/>
    <mergeCell ref="D101:L101"/>
    <mergeCell ref="B97:C97"/>
    <mergeCell ref="D97:L97"/>
    <mergeCell ref="F29:L29"/>
    <mergeCell ref="J36:K36"/>
    <mergeCell ref="H45:J45"/>
    <mergeCell ref="A38:L38"/>
    <mergeCell ref="A43:C43"/>
    <mergeCell ref="E45:G45"/>
    <mergeCell ref="A39:C40"/>
    <mergeCell ref="D39:D40"/>
    <mergeCell ref="E39:E40"/>
    <mergeCell ref="F39:L39"/>
    <mergeCell ref="J40:K40"/>
    <mergeCell ref="A41:C41"/>
    <mergeCell ref="J41:K41"/>
    <mergeCell ref="J31:K31"/>
    <mergeCell ref="A31:C31"/>
    <mergeCell ref="A32:C32"/>
    <mergeCell ref="D35:D36"/>
    <mergeCell ref="I92:J92"/>
    <mergeCell ref="I91:J91"/>
    <mergeCell ref="G92:H92"/>
    <mergeCell ref="G93:H93"/>
    <mergeCell ref="H48:J48"/>
    <mergeCell ref="E93:F93"/>
    <mergeCell ref="K93:L93"/>
    <mergeCell ref="E44:G44"/>
    <mergeCell ref="H44:J44"/>
    <mergeCell ref="E46:G46"/>
    <mergeCell ref="H46:J46"/>
    <mergeCell ref="A27:C27"/>
    <mergeCell ref="K48:L48"/>
    <mergeCell ref="A28:L28"/>
    <mergeCell ref="J37:K37"/>
    <mergeCell ref="A1:L1"/>
    <mergeCell ref="A9:L9"/>
    <mergeCell ref="A2:L2"/>
    <mergeCell ref="J17:K17"/>
    <mergeCell ref="J21:K21"/>
    <mergeCell ref="D19:D20"/>
    <mergeCell ref="E19:E20"/>
    <mergeCell ref="F19:L19"/>
    <mergeCell ref="J20:K20"/>
    <mergeCell ref="A10:L10"/>
    <mergeCell ref="F11:L11"/>
    <mergeCell ref="J12:K12"/>
    <mergeCell ref="A18:L18"/>
    <mergeCell ref="E11:E12"/>
    <mergeCell ref="D11:D12"/>
    <mergeCell ref="A11:C12"/>
    <mergeCell ref="E29:E30"/>
    <mergeCell ref="A13:C13"/>
    <mergeCell ref="J13:K13"/>
    <mergeCell ref="J27:K27"/>
    <mergeCell ref="A14:L14"/>
    <mergeCell ref="A15:C16"/>
    <mergeCell ref="D15:D16"/>
    <mergeCell ref="E15:E16"/>
    <mergeCell ref="F15:L15"/>
    <mergeCell ref="J16:K16"/>
    <mergeCell ref="A17:C17"/>
    <mergeCell ref="J26:K26"/>
    <mergeCell ref="A22:L22"/>
    <mergeCell ref="A19:C20"/>
    <mergeCell ref="A21:C21"/>
    <mergeCell ref="A24:C25"/>
    <mergeCell ref="D24:D25"/>
    <mergeCell ref="E24:E25"/>
    <mergeCell ref="F24:L24"/>
    <mergeCell ref="J25:K25"/>
    <mergeCell ref="A26:C26"/>
    <mergeCell ref="A23:L23"/>
  </mergeCells>
  <conditionalFormatting sqref="L12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L13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L16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L17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L18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L20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L21 L31:L34 L37:L38 L28 L23 L41:L42">
    <cfRule type="iconSet" priority="95">
      <iconSet iconSet="3Arrows">
        <cfvo type="percent" val="0"/>
        <cfvo type="num" val="0"/>
        <cfvo type="num" val="0" gte="0"/>
      </iconSet>
    </cfRule>
  </conditionalFormatting>
  <conditionalFormatting sqref="L2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L25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L26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L27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L30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L36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L40">
    <cfRule type="iconSet" priority="7">
      <iconSet iconSet="3Arrows">
        <cfvo type="percent" val="0"/>
        <cfvo type="num" val="0"/>
        <cfvo type="num" val="0" gte="0"/>
      </iconSet>
    </cfRule>
  </conditionalFormatting>
  <printOptions horizontalCentered="1"/>
  <pageMargins left="0.7" right="0.7" top="0.75" bottom="0.75" header="0.3" footer="0.3"/>
  <pageSetup paperSize="8" scale="64" fitToHeight="0" orientation="portrait" r:id="rId1"/>
  <headerFooter>
    <oddHeader xml:space="preserve">&amp;C
</oddHeader>
  </headerFooter>
  <rowBreaks count="1" manualBreakCount="1">
    <brk id="42" max="11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T157"/>
  <sheetViews>
    <sheetView topLeftCell="A19" workbookViewId="0">
      <selection activeCell="C42" sqref="C42"/>
    </sheetView>
  </sheetViews>
  <sheetFormatPr defaultColWidth="8.7109375" defaultRowHeight="15" x14ac:dyDescent="0.25"/>
  <cols>
    <col min="1" max="1" width="8.7109375" style="153"/>
    <col min="2" max="2" width="20.140625" style="153" bestFit="1" customWidth="1"/>
    <col min="3" max="4" width="8.7109375" style="153"/>
    <col min="5" max="5" width="12" style="153" customWidth="1"/>
    <col min="6" max="7" width="8.7109375" style="153"/>
    <col min="8" max="8" width="10.42578125" style="153" customWidth="1"/>
    <col min="9" max="9" width="11" style="153" customWidth="1"/>
    <col min="10" max="10" width="8.7109375" style="153"/>
    <col min="11" max="11" width="10.85546875" style="153" customWidth="1"/>
    <col min="12" max="12" width="10.5703125" style="153" customWidth="1"/>
    <col min="13" max="13" width="10.140625" style="153" customWidth="1"/>
    <col min="14" max="14" width="8.7109375" style="153"/>
    <col min="15" max="15" width="11.42578125" style="153" customWidth="1"/>
    <col min="16" max="16" width="17.28515625" style="153" customWidth="1"/>
    <col min="17" max="17" width="8.7109375" style="153"/>
    <col min="18" max="18" width="13.7109375" style="153" customWidth="1"/>
    <col min="19" max="20" width="8.7109375" style="153"/>
    <col min="21" max="21" width="14.28515625" style="153" customWidth="1"/>
    <col min="22" max="16384" width="8.7109375" style="153"/>
  </cols>
  <sheetData>
    <row r="3" spans="2:4" x14ac:dyDescent="0.25">
      <c r="B3" s="153" t="s">
        <v>33</v>
      </c>
    </row>
    <row r="4" spans="2:4" x14ac:dyDescent="0.25">
      <c r="B4" s="153" t="s">
        <v>7</v>
      </c>
      <c r="D4" s="154">
        <v>0.4</v>
      </c>
    </row>
    <row r="5" spans="2:4" x14ac:dyDescent="0.25">
      <c r="B5" s="153" t="s">
        <v>8</v>
      </c>
      <c r="D5" s="154">
        <v>0.4</v>
      </c>
    </row>
    <row r="6" spans="2:4" x14ac:dyDescent="0.25">
      <c r="B6" s="153" t="s">
        <v>9</v>
      </c>
      <c r="D6" s="154">
        <v>0.2</v>
      </c>
    </row>
    <row r="19" spans="2:4" x14ac:dyDescent="0.25">
      <c r="B19" s="153" t="s">
        <v>88</v>
      </c>
    </row>
    <row r="20" spans="2:4" x14ac:dyDescent="0.25">
      <c r="B20" s="155" t="s">
        <v>60</v>
      </c>
      <c r="C20" s="155"/>
      <c r="D20" s="198">
        <v>0.13300000000000001</v>
      </c>
    </row>
    <row r="21" spans="2:4" x14ac:dyDescent="0.25">
      <c r="B21" s="155" t="s">
        <v>61</v>
      </c>
      <c r="C21" s="155"/>
      <c r="D21" s="198">
        <v>0.13300000000000001</v>
      </c>
    </row>
    <row r="22" spans="2:4" x14ac:dyDescent="0.25">
      <c r="B22" s="155" t="s">
        <v>62</v>
      </c>
      <c r="C22" s="155"/>
      <c r="D22" s="198">
        <v>0.13300000000000001</v>
      </c>
    </row>
    <row r="23" spans="2:4" x14ac:dyDescent="0.25">
      <c r="B23" s="155" t="s">
        <v>63</v>
      </c>
      <c r="C23" s="155"/>
      <c r="D23" s="198">
        <v>0.2</v>
      </c>
    </row>
    <row r="24" spans="2:4" x14ac:dyDescent="0.25">
      <c r="B24" s="155" t="s">
        <v>64</v>
      </c>
      <c r="C24" s="155"/>
      <c r="D24" s="198">
        <v>0.2</v>
      </c>
    </row>
    <row r="25" spans="2:4" x14ac:dyDescent="0.25">
      <c r="B25" s="155" t="s">
        <v>65</v>
      </c>
      <c r="C25" s="155"/>
      <c r="D25" s="198">
        <v>0.1</v>
      </c>
    </row>
    <row r="26" spans="2:4" x14ac:dyDescent="0.25">
      <c r="B26" s="197" t="s">
        <v>127</v>
      </c>
      <c r="C26" s="155"/>
      <c r="D26" s="198">
        <v>0.1</v>
      </c>
    </row>
    <row r="27" spans="2:4" x14ac:dyDescent="0.25">
      <c r="B27" s="155"/>
      <c r="C27" s="155"/>
      <c r="D27" s="156"/>
    </row>
    <row r="28" spans="2:4" x14ac:dyDescent="0.25">
      <c r="B28" s="155"/>
      <c r="C28" s="155"/>
      <c r="D28" s="156"/>
    </row>
    <row r="29" spans="2:4" x14ac:dyDescent="0.25">
      <c r="B29" s="155"/>
      <c r="C29" s="155"/>
      <c r="D29" s="156"/>
    </row>
    <row r="30" spans="2:4" x14ac:dyDescent="0.25">
      <c r="B30" s="155"/>
      <c r="C30" s="155"/>
      <c r="D30" s="156"/>
    </row>
    <row r="31" spans="2:4" x14ac:dyDescent="0.25">
      <c r="B31" s="155"/>
      <c r="C31" s="155"/>
      <c r="D31" s="156"/>
    </row>
    <row r="32" spans="2:4" x14ac:dyDescent="0.25">
      <c r="D32" s="157"/>
    </row>
    <row r="33" spans="2:20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2:20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2:20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2:20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2:20" x14ac:dyDescent="0.25">
      <c r="B37" s="153" t="s">
        <v>70</v>
      </c>
      <c r="C37" s="161">
        <v>1.01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2:20" x14ac:dyDescent="0.25">
      <c r="B38" s="153" t="s">
        <v>71</v>
      </c>
      <c r="C38" s="161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2:20" x14ac:dyDescent="0.25">
      <c r="B39" s="153" t="s">
        <v>72</v>
      </c>
      <c r="C39" s="161">
        <v>1.04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2:20" x14ac:dyDescent="0.25">
      <c r="B40" s="153" t="s">
        <v>73</v>
      </c>
      <c r="C40" s="161">
        <v>1.06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2:20" x14ac:dyDescent="0.25">
      <c r="B41" s="153" t="s">
        <v>74</v>
      </c>
      <c r="C41" s="161">
        <v>1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2:20" x14ac:dyDescent="0.25">
      <c r="B42" s="153" t="s">
        <v>86</v>
      </c>
      <c r="C42" s="161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2:20" x14ac:dyDescent="0.25">
      <c r="B43" s="168" t="s">
        <v>126</v>
      </c>
      <c r="C43" s="161">
        <v>1.01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2:20" x14ac:dyDescent="0.25">
      <c r="B44" s="168" t="s">
        <v>109</v>
      </c>
      <c r="C44" s="161">
        <v>1.02</v>
      </c>
      <c r="D44" s="153">
        <v>0.4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2:20" x14ac:dyDescent="0.25">
      <c r="B45" s="153" t="s">
        <v>91</v>
      </c>
      <c r="C45" s="161">
        <v>1.03</v>
      </c>
      <c r="D45" s="153">
        <v>0.4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2:20" x14ac:dyDescent="0.25">
      <c r="B46" s="153" t="s">
        <v>92</v>
      </c>
      <c r="C46" s="161">
        <v>1.01</v>
      </c>
      <c r="D46" s="153">
        <v>0.2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2:2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2:20" x14ac:dyDescent="0.25">
      <c r="B48" s="153" t="s">
        <v>93</v>
      </c>
      <c r="D48" s="161">
        <f>C44*D44+C45*D45+C46*D46</f>
        <v>1.022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2:20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2:20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2:20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2:20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2:20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2:20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2:20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2:20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0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0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x14ac:dyDescent="0.25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</row>
    <row r="72" spans="2:20" x14ac:dyDescent="0.25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</row>
    <row r="73" spans="2:20" x14ac:dyDescent="0.25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</row>
    <row r="74" spans="2:20" x14ac:dyDescent="0.25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</row>
    <row r="75" spans="2:20" x14ac:dyDescent="0.25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</row>
    <row r="76" spans="2:20" x14ac:dyDescent="0.25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</row>
    <row r="77" spans="2:20" x14ac:dyDescent="0.25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</row>
    <row r="83" spans="4:11" x14ac:dyDescent="0.25">
      <c r="D83" s="153" t="s">
        <v>45</v>
      </c>
      <c r="K83" s="153" t="s">
        <v>46</v>
      </c>
    </row>
    <row r="86" spans="4:11" x14ac:dyDescent="0.25">
      <c r="D86" s="153" t="s">
        <v>47</v>
      </c>
      <c r="J86" s="153" t="s">
        <v>48</v>
      </c>
    </row>
    <row r="87" spans="4:11" x14ac:dyDescent="0.25">
      <c r="J87" s="153" t="s">
        <v>49</v>
      </c>
    </row>
    <row r="88" spans="4:11" x14ac:dyDescent="0.25">
      <c r="J88" s="153" t="s">
        <v>50</v>
      </c>
    </row>
    <row r="89" spans="4:11" x14ac:dyDescent="0.25">
      <c r="J89" s="153" t="s">
        <v>51</v>
      </c>
    </row>
    <row r="90" spans="4:11" x14ac:dyDescent="0.25">
      <c r="J90" s="153" t="s">
        <v>52</v>
      </c>
    </row>
    <row r="98" spans="5:9" x14ac:dyDescent="0.25">
      <c r="E98" s="155" t="s">
        <v>15</v>
      </c>
      <c r="F98" s="155" t="s">
        <v>55</v>
      </c>
      <c r="G98" s="155" t="s">
        <v>56</v>
      </c>
      <c r="H98" s="155" t="s">
        <v>57</v>
      </c>
    </row>
    <row r="99" spans="5:9" x14ac:dyDescent="0.25">
      <c r="E99" s="155"/>
      <c r="F99" s="155">
        <v>2</v>
      </c>
      <c r="G99" s="155">
        <v>1</v>
      </c>
      <c r="H99" s="155">
        <v>0</v>
      </c>
    </row>
    <row r="100" spans="5:9" x14ac:dyDescent="0.25">
      <c r="F100" s="159" t="s">
        <v>58</v>
      </c>
      <c r="G100" s="159" t="s">
        <v>54</v>
      </c>
      <c r="H100" s="159" t="s">
        <v>53</v>
      </c>
      <c r="I100" s="159" t="s">
        <v>32</v>
      </c>
    </row>
    <row r="101" spans="5:9" x14ac:dyDescent="0.25">
      <c r="E101" s="153" t="s">
        <v>1</v>
      </c>
      <c r="F101" s="153">
        <v>1</v>
      </c>
      <c r="G101" s="153">
        <f>F101*0.5</f>
        <v>0.5</v>
      </c>
      <c r="I101" s="154">
        <v>0.5</v>
      </c>
    </row>
    <row r="102" spans="5:9" x14ac:dyDescent="0.25">
      <c r="E102" s="153" t="s">
        <v>2</v>
      </c>
      <c r="F102" s="153">
        <v>1</v>
      </c>
      <c r="G102" s="153">
        <f>F102*0.3</f>
        <v>0.3</v>
      </c>
      <c r="I102" s="154">
        <v>0.3</v>
      </c>
    </row>
    <row r="103" spans="5:9" x14ac:dyDescent="0.25">
      <c r="E103" s="153" t="s">
        <v>13</v>
      </c>
      <c r="F103" s="153">
        <v>0</v>
      </c>
      <c r="G103" s="153">
        <f>F103*0.2</f>
        <v>0</v>
      </c>
      <c r="I103" s="154">
        <v>0.2</v>
      </c>
    </row>
    <row r="104" spans="5:9" x14ac:dyDescent="0.25">
      <c r="G104" s="160">
        <f>SUM(G101:G103)</f>
        <v>0.8</v>
      </c>
    </row>
    <row r="109" spans="5:9" x14ac:dyDescent="0.25">
      <c r="E109" s="155" t="s">
        <v>15</v>
      </c>
      <c r="F109" s="155" t="s">
        <v>55</v>
      </c>
      <c r="G109" s="155" t="s">
        <v>56</v>
      </c>
      <c r="H109" s="155" t="s">
        <v>57</v>
      </c>
    </row>
    <row r="110" spans="5:9" x14ac:dyDescent="0.25">
      <c r="E110" s="155"/>
      <c r="F110" s="155">
        <v>2</v>
      </c>
      <c r="G110" s="155">
        <v>1</v>
      </c>
      <c r="H110" s="155">
        <v>0</v>
      </c>
    </row>
    <row r="111" spans="5:9" x14ac:dyDescent="0.25">
      <c r="F111" s="159" t="s">
        <v>58</v>
      </c>
      <c r="G111" s="159" t="s">
        <v>54</v>
      </c>
      <c r="H111" s="159" t="s">
        <v>53</v>
      </c>
      <c r="I111" s="159" t="s">
        <v>32</v>
      </c>
    </row>
    <row r="112" spans="5:9" x14ac:dyDescent="0.25">
      <c r="E112" s="153" t="s">
        <v>1</v>
      </c>
      <c r="F112" s="153">
        <v>2</v>
      </c>
      <c r="G112" s="153">
        <f>F112*0.5</f>
        <v>1</v>
      </c>
      <c r="I112" s="154">
        <v>0.5</v>
      </c>
    </row>
    <row r="113" spans="5:9" x14ac:dyDescent="0.25">
      <c r="E113" s="153" t="s">
        <v>2</v>
      </c>
      <c r="F113" s="153">
        <v>2</v>
      </c>
      <c r="G113" s="153">
        <f>F113*0.3</f>
        <v>0.6</v>
      </c>
      <c r="I113" s="154">
        <v>0.3</v>
      </c>
    </row>
    <row r="114" spans="5:9" x14ac:dyDescent="0.25">
      <c r="E114" s="153" t="s">
        <v>13</v>
      </c>
      <c r="F114" s="153">
        <v>1</v>
      </c>
      <c r="G114" s="153">
        <f>F114*0.2</f>
        <v>0.2</v>
      </c>
      <c r="I114" s="154">
        <v>0.2</v>
      </c>
    </row>
    <row r="115" spans="5:9" x14ac:dyDescent="0.25">
      <c r="G115" s="160">
        <f>SUM(G112:G114)</f>
        <v>1.8</v>
      </c>
    </row>
    <row r="121" spans="5:9" x14ac:dyDescent="0.25">
      <c r="E121" s="155" t="s">
        <v>15</v>
      </c>
      <c r="F121" s="155" t="s">
        <v>55</v>
      </c>
      <c r="G121" s="155" t="s">
        <v>56</v>
      </c>
      <c r="H121" s="155" t="s">
        <v>57</v>
      </c>
    </row>
    <row r="122" spans="5:9" x14ac:dyDescent="0.25">
      <c r="E122" s="155"/>
      <c r="F122" s="155">
        <v>2</v>
      </c>
      <c r="G122" s="155">
        <v>1</v>
      </c>
      <c r="H122" s="155">
        <v>0</v>
      </c>
    </row>
    <row r="123" spans="5:9" x14ac:dyDescent="0.25">
      <c r="F123" s="159" t="s">
        <v>58</v>
      </c>
      <c r="G123" s="159" t="s">
        <v>54</v>
      </c>
      <c r="H123" s="159" t="s">
        <v>53</v>
      </c>
      <c r="I123" s="159" t="s">
        <v>32</v>
      </c>
    </row>
    <row r="124" spans="5:9" x14ac:dyDescent="0.25">
      <c r="E124" s="153" t="s">
        <v>1</v>
      </c>
      <c r="F124" s="153">
        <v>2</v>
      </c>
      <c r="G124" s="153">
        <f>F124*0.5</f>
        <v>1</v>
      </c>
      <c r="I124" s="154">
        <v>0.5</v>
      </c>
    </row>
    <row r="125" spans="5:9" x14ac:dyDescent="0.25">
      <c r="E125" s="153" t="s">
        <v>2</v>
      </c>
      <c r="F125" s="153">
        <v>2</v>
      </c>
      <c r="G125" s="153">
        <f>F125*0.3</f>
        <v>0.6</v>
      </c>
      <c r="I125" s="154">
        <v>0.3</v>
      </c>
    </row>
    <row r="126" spans="5:9" x14ac:dyDescent="0.25">
      <c r="E126" s="153" t="s">
        <v>13</v>
      </c>
      <c r="F126" s="153">
        <v>1</v>
      </c>
      <c r="G126" s="153">
        <f>F126*0.2</f>
        <v>0.2</v>
      </c>
      <c r="I126" s="154">
        <v>0.2</v>
      </c>
    </row>
    <row r="127" spans="5:9" x14ac:dyDescent="0.25">
      <c r="G127" s="160">
        <f>SUM(G124:G126)</f>
        <v>1.8</v>
      </c>
    </row>
    <row r="132" spans="5:9" x14ac:dyDescent="0.25">
      <c r="E132" s="155" t="s">
        <v>15</v>
      </c>
      <c r="F132" s="155" t="s">
        <v>55</v>
      </c>
      <c r="G132" s="155" t="s">
        <v>56</v>
      </c>
      <c r="H132" s="155" t="s">
        <v>57</v>
      </c>
    </row>
    <row r="133" spans="5:9" x14ac:dyDescent="0.25">
      <c r="E133" s="155"/>
      <c r="F133" s="155">
        <v>2</v>
      </c>
      <c r="G133" s="155">
        <v>1</v>
      </c>
      <c r="H133" s="155">
        <v>0</v>
      </c>
    </row>
    <row r="134" spans="5:9" x14ac:dyDescent="0.25">
      <c r="F134" s="159" t="s">
        <v>58</v>
      </c>
      <c r="G134" s="159" t="s">
        <v>54</v>
      </c>
      <c r="H134" s="159" t="s">
        <v>53</v>
      </c>
      <c r="I134" s="159" t="s">
        <v>32</v>
      </c>
    </row>
    <row r="135" spans="5:9" x14ac:dyDescent="0.25">
      <c r="E135" s="153" t="s">
        <v>1</v>
      </c>
      <c r="F135" s="153">
        <v>2</v>
      </c>
      <c r="G135" s="153">
        <f>F135*0.5</f>
        <v>1</v>
      </c>
      <c r="I135" s="154">
        <v>0.5</v>
      </c>
    </row>
    <row r="136" spans="5:9" x14ac:dyDescent="0.25">
      <c r="E136" s="153" t="s">
        <v>2</v>
      </c>
      <c r="F136" s="153">
        <v>2</v>
      </c>
      <c r="G136" s="153">
        <f>F136*0.3</f>
        <v>0.6</v>
      </c>
      <c r="I136" s="154">
        <v>0.3</v>
      </c>
    </row>
    <row r="137" spans="5:9" x14ac:dyDescent="0.25">
      <c r="E137" s="153" t="s">
        <v>13</v>
      </c>
      <c r="F137" s="153">
        <v>1</v>
      </c>
      <c r="G137" s="153">
        <f>F137*0.2</f>
        <v>0.2</v>
      </c>
      <c r="I137" s="154">
        <v>0.2</v>
      </c>
    </row>
    <row r="138" spans="5:9" x14ac:dyDescent="0.25">
      <c r="G138" s="160">
        <f>SUM(G135:G137)</f>
        <v>1.8</v>
      </c>
    </row>
    <row r="142" spans="5:9" x14ac:dyDescent="0.25">
      <c r="E142" s="155" t="s">
        <v>15</v>
      </c>
      <c r="F142" s="155" t="s">
        <v>55</v>
      </c>
      <c r="G142" s="155" t="s">
        <v>56</v>
      </c>
      <c r="H142" s="155" t="s">
        <v>57</v>
      </c>
    </row>
    <row r="143" spans="5:9" x14ac:dyDescent="0.25">
      <c r="E143" s="155"/>
      <c r="F143" s="155">
        <v>2</v>
      </c>
      <c r="G143" s="155">
        <v>1</v>
      </c>
      <c r="H143" s="155">
        <v>0</v>
      </c>
    </row>
    <row r="144" spans="5:9" x14ac:dyDescent="0.25">
      <c r="F144" s="159" t="s">
        <v>58</v>
      </c>
      <c r="G144" s="159" t="s">
        <v>54</v>
      </c>
      <c r="H144" s="159" t="s">
        <v>53</v>
      </c>
      <c r="I144" s="159" t="s">
        <v>32</v>
      </c>
    </row>
    <row r="145" spans="5:9" x14ac:dyDescent="0.25">
      <c r="E145" s="153" t="s">
        <v>1</v>
      </c>
      <c r="F145" s="153">
        <v>2</v>
      </c>
      <c r="G145" s="153">
        <f>F145*0.5</f>
        <v>1</v>
      </c>
      <c r="I145" s="154">
        <v>0.5</v>
      </c>
    </row>
    <row r="146" spans="5:9" x14ac:dyDescent="0.25">
      <c r="E146" s="153" t="s">
        <v>2</v>
      </c>
      <c r="F146" s="153">
        <v>2</v>
      </c>
      <c r="G146" s="153">
        <f>F146*0.3</f>
        <v>0.6</v>
      </c>
      <c r="I146" s="154">
        <v>0.3</v>
      </c>
    </row>
    <row r="147" spans="5:9" x14ac:dyDescent="0.25">
      <c r="E147" s="153" t="s">
        <v>13</v>
      </c>
      <c r="F147" s="153">
        <v>1</v>
      </c>
      <c r="G147" s="153">
        <f>F147*0.2</f>
        <v>0.2</v>
      </c>
      <c r="I147" s="154">
        <v>0.2</v>
      </c>
    </row>
    <row r="148" spans="5:9" x14ac:dyDescent="0.25">
      <c r="G148" s="160">
        <f>SUM(G145:G147)</f>
        <v>1.8</v>
      </c>
    </row>
    <row r="151" spans="5:9" x14ac:dyDescent="0.25">
      <c r="E151" s="155" t="s">
        <v>15</v>
      </c>
      <c r="F151" s="155" t="s">
        <v>55</v>
      </c>
      <c r="G151" s="155" t="s">
        <v>56</v>
      </c>
      <c r="H151" s="155" t="s">
        <v>57</v>
      </c>
    </row>
    <row r="152" spans="5:9" x14ac:dyDescent="0.25">
      <c r="E152" s="155"/>
      <c r="F152" s="155">
        <v>2</v>
      </c>
      <c r="G152" s="155">
        <v>1</v>
      </c>
      <c r="H152" s="155">
        <v>0</v>
      </c>
    </row>
    <row r="153" spans="5:9" x14ac:dyDescent="0.25">
      <c r="F153" s="159" t="s">
        <v>58</v>
      </c>
      <c r="G153" s="159" t="s">
        <v>54</v>
      </c>
      <c r="H153" s="159" t="s">
        <v>53</v>
      </c>
      <c r="I153" s="159" t="s">
        <v>32</v>
      </c>
    </row>
    <row r="154" spans="5:9" x14ac:dyDescent="0.25">
      <c r="E154" s="153" t="s">
        <v>1</v>
      </c>
      <c r="F154" s="153">
        <v>2</v>
      </c>
      <c r="G154" s="153">
        <f>F154*0.5</f>
        <v>1</v>
      </c>
      <c r="I154" s="154">
        <v>0.5</v>
      </c>
    </row>
    <row r="155" spans="5:9" x14ac:dyDescent="0.25">
      <c r="E155" s="153" t="s">
        <v>2</v>
      </c>
      <c r="F155" s="153">
        <v>2</v>
      </c>
      <c r="G155" s="153">
        <f>F155*0.3</f>
        <v>0.6</v>
      </c>
      <c r="I155" s="154">
        <v>0.3</v>
      </c>
    </row>
    <row r="156" spans="5:9" x14ac:dyDescent="0.25">
      <c r="E156" s="153" t="s">
        <v>13</v>
      </c>
      <c r="F156" s="153">
        <v>1</v>
      </c>
      <c r="G156" s="153">
        <f>F156*0.2</f>
        <v>0.2</v>
      </c>
      <c r="I156" s="154">
        <v>0.2</v>
      </c>
    </row>
    <row r="157" spans="5:9" x14ac:dyDescent="0.25">
      <c r="G157" s="160">
        <f>SUM(G154:G156)</f>
        <v>1.8</v>
      </c>
    </row>
  </sheetData>
  <phoneticPr fontId="46" type="noConversion"/>
  <conditionalFormatting sqref="B102:C102">
    <cfRule type="dataBar" priority="2">
      <dataBar>
        <cfvo type="min"/>
        <cfvo type="max"/>
        <color rgb="FF638EC6"/>
      </dataBar>
    </cfRule>
  </conditionalFormatting>
  <conditionalFormatting sqref="F101 F112 F124 F135 F145 F154">
    <cfRule type="cellIs" dxfId="0" priority="1" operator="greaterThan">
      <formula>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1"/>
  <sheetViews>
    <sheetView showGridLines="0" workbookViewId="0">
      <selection activeCell="H9" sqref="H9"/>
    </sheetView>
  </sheetViews>
  <sheetFormatPr defaultRowHeight="15" x14ac:dyDescent="0.25"/>
  <cols>
    <col min="2" max="2" width="11.140625" bestFit="1" customWidth="1"/>
    <col min="3" max="3" width="26.42578125" customWidth="1"/>
    <col min="4" max="4" width="13.7109375" customWidth="1"/>
    <col min="5" max="5" width="20.140625" customWidth="1"/>
    <col min="6" max="6" width="11.28515625" bestFit="1" customWidth="1"/>
    <col min="7" max="7" width="16.85546875" bestFit="1" customWidth="1"/>
    <col min="8" max="8" width="32.28515625" bestFit="1" customWidth="1"/>
    <col min="9" max="9" width="31.42578125" bestFit="1" customWidth="1"/>
    <col min="10" max="10" width="33.28515625" bestFit="1" customWidth="1"/>
    <col min="11" max="11" width="14" bestFit="1" customWidth="1"/>
  </cols>
  <sheetData>
    <row r="2" spans="2:11" ht="56.25" customHeight="1" x14ac:dyDescent="0.25">
      <c r="B2" s="162" t="s">
        <v>100</v>
      </c>
      <c r="C2" s="162" t="s">
        <v>101</v>
      </c>
      <c r="D2" s="162" t="s">
        <v>102</v>
      </c>
      <c r="E2" s="162" t="s">
        <v>103</v>
      </c>
      <c r="F2" s="162" t="s">
        <v>30</v>
      </c>
      <c r="G2" s="162" t="s">
        <v>104</v>
      </c>
      <c r="H2" s="162" t="s">
        <v>105</v>
      </c>
      <c r="I2" s="162" t="s">
        <v>106</v>
      </c>
      <c r="J2" s="162" t="s">
        <v>107</v>
      </c>
      <c r="K2" s="162" t="s">
        <v>34</v>
      </c>
    </row>
    <row r="3" spans="2:11" ht="33" customHeight="1" x14ac:dyDescent="0.25">
      <c r="B3" s="328" t="s">
        <v>7</v>
      </c>
      <c r="C3" s="330">
        <v>0.4</v>
      </c>
      <c r="D3" s="163" t="s">
        <v>94</v>
      </c>
      <c r="E3" s="165">
        <f>1/300%</f>
        <v>0.33333333333333331</v>
      </c>
      <c r="F3" s="164">
        <v>1</v>
      </c>
      <c r="G3" s="165">
        <f>40/300</f>
        <v>0.13333333333333333</v>
      </c>
      <c r="H3" s="166">
        <v>101</v>
      </c>
      <c r="I3" s="164">
        <f>H3</f>
        <v>101</v>
      </c>
      <c r="J3" s="332">
        <f>AVERAGE(I3:I5)</f>
        <v>101.66666666666667</v>
      </c>
      <c r="K3" s="326">
        <f>AVERAGE(J3:J11)</f>
        <v>101.80555555555556</v>
      </c>
    </row>
    <row r="4" spans="2:11" ht="33" customHeight="1" x14ac:dyDescent="0.25">
      <c r="B4" s="328"/>
      <c r="C4" s="330"/>
      <c r="D4" s="163" t="s">
        <v>95</v>
      </c>
      <c r="E4" s="165">
        <f t="shared" ref="E4:E5" si="0">1/300%</f>
        <v>0.33333333333333331</v>
      </c>
      <c r="F4" s="164">
        <v>2</v>
      </c>
      <c r="G4" s="165">
        <f t="shared" ref="G4:G5" si="1">40/300</f>
        <v>0.13333333333333333</v>
      </c>
      <c r="H4" s="166">
        <v>100</v>
      </c>
      <c r="I4" s="164">
        <f t="shared" ref="I4:I5" si="2">H4</f>
        <v>100</v>
      </c>
      <c r="J4" s="332"/>
      <c r="K4" s="326"/>
    </row>
    <row r="5" spans="2:11" ht="33" customHeight="1" x14ac:dyDescent="0.25">
      <c r="B5" s="328"/>
      <c r="C5" s="330"/>
      <c r="D5" s="163" t="s">
        <v>96</v>
      </c>
      <c r="E5" s="165">
        <f t="shared" si="0"/>
        <v>0.33333333333333331</v>
      </c>
      <c r="F5" s="164">
        <v>3</v>
      </c>
      <c r="G5" s="165">
        <f t="shared" si="1"/>
        <v>0.13333333333333333</v>
      </c>
      <c r="H5" s="166">
        <v>104</v>
      </c>
      <c r="I5" s="164">
        <f t="shared" si="2"/>
        <v>104</v>
      </c>
      <c r="J5" s="332"/>
      <c r="K5" s="326"/>
    </row>
    <row r="6" spans="2:11" ht="33" customHeight="1" x14ac:dyDescent="0.25">
      <c r="B6" s="328" t="s">
        <v>8</v>
      </c>
      <c r="C6" s="330">
        <v>0.4</v>
      </c>
      <c r="D6" s="163" t="s">
        <v>97</v>
      </c>
      <c r="E6" s="336">
        <v>0.5</v>
      </c>
      <c r="F6" s="164">
        <v>4</v>
      </c>
      <c r="G6" s="167">
        <v>0.1</v>
      </c>
      <c r="H6" s="166">
        <v>109</v>
      </c>
      <c r="I6" s="324">
        <f>AVERAGE(H6:H7)</f>
        <v>106</v>
      </c>
      <c r="J6" s="333">
        <f>AVERAGE(I6:I9)</f>
        <v>103.25</v>
      </c>
      <c r="K6" s="326"/>
    </row>
    <row r="7" spans="2:11" ht="33" customHeight="1" x14ac:dyDescent="0.25">
      <c r="B7" s="328"/>
      <c r="C7" s="330"/>
      <c r="D7" s="163" t="s">
        <v>97</v>
      </c>
      <c r="E7" s="337"/>
      <c r="F7" s="164">
        <v>5</v>
      </c>
      <c r="G7" s="167">
        <v>0.1</v>
      </c>
      <c r="H7" s="166">
        <v>103</v>
      </c>
      <c r="I7" s="325"/>
      <c r="J7" s="333"/>
      <c r="K7" s="326"/>
    </row>
    <row r="8" spans="2:11" ht="33" customHeight="1" x14ac:dyDescent="0.25">
      <c r="B8" s="329"/>
      <c r="C8" s="331"/>
      <c r="D8" s="221" t="s">
        <v>98</v>
      </c>
      <c r="E8" s="336">
        <v>0.5</v>
      </c>
      <c r="F8" s="222">
        <v>6</v>
      </c>
      <c r="G8" s="223">
        <v>0.1</v>
      </c>
      <c r="H8" s="224">
        <v>100</v>
      </c>
      <c r="I8" s="324">
        <f>AVERAGE(H8:H9)</f>
        <v>100.5</v>
      </c>
      <c r="J8" s="334"/>
      <c r="K8" s="327"/>
    </row>
    <row r="9" spans="2:11" ht="33" customHeight="1" x14ac:dyDescent="0.25">
      <c r="B9" s="328"/>
      <c r="C9" s="330"/>
      <c r="D9" s="163" t="s">
        <v>98</v>
      </c>
      <c r="E9" s="337"/>
      <c r="F9" s="164">
        <v>7</v>
      </c>
      <c r="G9" s="167">
        <v>0.1</v>
      </c>
      <c r="H9" s="166">
        <v>101</v>
      </c>
      <c r="I9" s="325"/>
      <c r="J9" s="333"/>
      <c r="K9" s="326"/>
    </row>
    <row r="10" spans="2:11" ht="33" customHeight="1" x14ac:dyDescent="0.25">
      <c r="B10" s="328" t="s">
        <v>9</v>
      </c>
      <c r="C10" s="330">
        <v>0.2</v>
      </c>
      <c r="D10" s="163" t="s">
        <v>99</v>
      </c>
      <c r="E10" s="165">
        <v>0.5</v>
      </c>
      <c r="F10" s="164">
        <v>8</v>
      </c>
      <c r="G10" s="167">
        <v>0.1</v>
      </c>
      <c r="H10" s="166">
        <v>100</v>
      </c>
      <c r="I10" s="164">
        <f>H10</f>
        <v>100</v>
      </c>
      <c r="J10" s="335">
        <f>AVERAGE(I10:I11)</f>
        <v>100.5</v>
      </c>
      <c r="K10" s="326"/>
    </row>
    <row r="11" spans="2:11" ht="33" customHeight="1" x14ac:dyDescent="0.25">
      <c r="B11" s="328"/>
      <c r="C11" s="330"/>
      <c r="D11" s="163" t="s">
        <v>155</v>
      </c>
      <c r="E11" s="165">
        <v>0.5</v>
      </c>
      <c r="F11" s="164">
        <v>9</v>
      </c>
      <c r="G11" s="167">
        <v>0.1</v>
      </c>
      <c r="H11" s="166">
        <v>101</v>
      </c>
      <c r="I11" s="164">
        <f>H11</f>
        <v>101</v>
      </c>
      <c r="J11" s="335"/>
      <c r="K11" s="326"/>
    </row>
    <row r="12" spans="2:11" x14ac:dyDescent="0.25">
      <c r="B12" s="153"/>
      <c r="C12" s="153"/>
      <c r="D12" s="153"/>
      <c r="E12" s="153"/>
      <c r="G12" s="153"/>
      <c r="H12" s="153"/>
      <c r="J12" s="153"/>
      <c r="K12" s="153"/>
    </row>
    <row r="13" spans="2:11" x14ac:dyDescent="0.25">
      <c r="H13" s="153"/>
    </row>
    <row r="14" spans="2:11" x14ac:dyDescent="0.25">
      <c r="H14" s="153"/>
    </row>
    <row r="15" spans="2:11" x14ac:dyDescent="0.25">
      <c r="H15" s="153"/>
    </row>
    <row r="16" spans="2:11" x14ac:dyDescent="0.25">
      <c r="H16" s="153"/>
    </row>
    <row r="17" spans="8:8" x14ac:dyDescent="0.25">
      <c r="H17" s="153"/>
    </row>
    <row r="18" spans="8:8" x14ac:dyDescent="0.25">
      <c r="H18" s="153"/>
    </row>
    <row r="19" spans="8:8" x14ac:dyDescent="0.25">
      <c r="H19" s="153"/>
    </row>
    <row r="20" spans="8:8" x14ac:dyDescent="0.25">
      <c r="H20" s="153"/>
    </row>
    <row r="21" spans="8:8" x14ac:dyDescent="0.25">
      <c r="H21" s="153"/>
    </row>
  </sheetData>
  <mergeCells count="14">
    <mergeCell ref="I6:I7"/>
    <mergeCell ref="I8:I9"/>
    <mergeCell ref="K3:K11"/>
    <mergeCell ref="B3:B5"/>
    <mergeCell ref="B6:B9"/>
    <mergeCell ref="B10:B11"/>
    <mergeCell ref="C3:C5"/>
    <mergeCell ref="C6:C9"/>
    <mergeCell ref="C10:C11"/>
    <mergeCell ref="J3:J5"/>
    <mergeCell ref="J6:J9"/>
    <mergeCell ref="J10:J11"/>
    <mergeCell ref="E6:E7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8030-484E-4927-A68D-FE5C90995CE9}">
  <dimension ref="B2:K21"/>
  <sheetViews>
    <sheetView showGridLines="0" workbookViewId="0">
      <selection activeCell="H8" sqref="H8"/>
    </sheetView>
  </sheetViews>
  <sheetFormatPr defaultRowHeight="15" x14ac:dyDescent="0.25"/>
  <cols>
    <col min="2" max="2" width="11.140625" bestFit="1" customWidth="1"/>
    <col min="3" max="3" width="26.42578125" customWidth="1"/>
    <col min="4" max="4" width="13.7109375" customWidth="1"/>
    <col min="5" max="5" width="20.140625" customWidth="1"/>
    <col min="6" max="6" width="11.28515625" bestFit="1" customWidth="1"/>
    <col min="7" max="7" width="16.85546875" bestFit="1" customWidth="1"/>
    <col min="8" max="8" width="32.28515625" bestFit="1" customWidth="1"/>
    <col min="9" max="9" width="31.42578125" bestFit="1" customWidth="1"/>
    <col min="10" max="10" width="33.28515625" bestFit="1" customWidth="1"/>
    <col min="11" max="11" width="14" bestFit="1" customWidth="1"/>
  </cols>
  <sheetData>
    <row r="2" spans="2:11" ht="56.25" customHeight="1" x14ac:dyDescent="0.25">
      <c r="B2" s="162" t="s">
        <v>100</v>
      </c>
      <c r="C2" s="162" t="s">
        <v>101</v>
      </c>
      <c r="D2" s="162" t="s">
        <v>102</v>
      </c>
      <c r="E2" s="162" t="s">
        <v>103</v>
      </c>
      <c r="F2" s="162" t="s">
        <v>30</v>
      </c>
      <c r="G2" s="162" t="s">
        <v>108</v>
      </c>
      <c r="H2" s="162" t="s">
        <v>105</v>
      </c>
      <c r="I2" s="162" t="s">
        <v>106</v>
      </c>
      <c r="J2" s="162" t="s">
        <v>107</v>
      </c>
      <c r="K2" s="162" t="s">
        <v>34</v>
      </c>
    </row>
    <row r="3" spans="2:11" ht="33" customHeight="1" x14ac:dyDescent="0.25">
      <c r="B3" s="328" t="s">
        <v>7</v>
      </c>
      <c r="C3" s="330">
        <v>0.4</v>
      </c>
      <c r="D3" s="163" t="s">
        <v>94</v>
      </c>
      <c r="E3" s="165">
        <f>1/300%</f>
        <v>0.33333333333333331</v>
      </c>
      <c r="F3" s="164">
        <v>1</v>
      </c>
      <c r="G3" s="165">
        <v>1</v>
      </c>
      <c r="H3" s="166">
        <v>101</v>
      </c>
      <c r="I3" s="164">
        <f>H3</f>
        <v>101</v>
      </c>
      <c r="J3" s="332">
        <f>AVERAGE(I3:I5)</f>
        <v>101.66666666666667</v>
      </c>
      <c r="K3" s="326">
        <f>AVERAGE(J3:J11)</f>
        <v>101.80555555555556</v>
      </c>
    </row>
    <row r="4" spans="2:11" ht="33" customHeight="1" x14ac:dyDescent="0.25">
      <c r="B4" s="328"/>
      <c r="C4" s="330"/>
      <c r="D4" s="163" t="s">
        <v>95</v>
      </c>
      <c r="E4" s="165">
        <f t="shared" ref="E4:E5" si="0">1/300%</f>
        <v>0.33333333333333331</v>
      </c>
      <c r="F4" s="164">
        <v>2</v>
      </c>
      <c r="G4" s="165">
        <v>1</v>
      </c>
      <c r="H4" s="166">
        <v>100</v>
      </c>
      <c r="I4" s="164">
        <f t="shared" ref="I4:I5" si="1">H4</f>
        <v>100</v>
      </c>
      <c r="J4" s="332"/>
      <c r="K4" s="326"/>
    </row>
    <row r="5" spans="2:11" ht="33" customHeight="1" x14ac:dyDescent="0.25">
      <c r="B5" s="328"/>
      <c r="C5" s="330"/>
      <c r="D5" s="163" t="s">
        <v>96</v>
      </c>
      <c r="E5" s="165">
        <f t="shared" si="0"/>
        <v>0.33333333333333331</v>
      </c>
      <c r="F5" s="164">
        <v>3</v>
      </c>
      <c r="G5" s="165">
        <v>1</v>
      </c>
      <c r="H5" s="166">
        <v>104</v>
      </c>
      <c r="I5" s="164">
        <f t="shared" si="1"/>
        <v>104</v>
      </c>
      <c r="J5" s="332"/>
      <c r="K5" s="326"/>
    </row>
    <row r="6" spans="2:11" ht="33" customHeight="1" x14ac:dyDescent="0.25">
      <c r="B6" s="328" t="s">
        <v>8</v>
      </c>
      <c r="C6" s="330">
        <v>0.4</v>
      </c>
      <c r="D6" s="163" t="s">
        <v>97</v>
      </c>
      <c r="E6" s="336">
        <v>0.5</v>
      </c>
      <c r="F6" s="164">
        <v>4</v>
      </c>
      <c r="G6" s="167">
        <v>0.5</v>
      </c>
      <c r="H6" s="166">
        <v>109</v>
      </c>
      <c r="I6" s="324">
        <f>AVERAGE(H6:H7)</f>
        <v>106</v>
      </c>
      <c r="J6" s="338">
        <f>AVERAGE(I6:I9)</f>
        <v>103.25</v>
      </c>
      <c r="K6" s="326"/>
    </row>
    <row r="7" spans="2:11" ht="33" customHeight="1" x14ac:dyDescent="0.25">
      <c r="B7" s="328"/>
      <c r="C7" s="330"/>
      <c r="D7" s="163" t="s">
        <v>97</v>
      </c>
      <c r="E7" s="337"/>
      <c r="F7" s="164">
        <v>5</v>
      </c>
      <c r="G7" s="167">
        <v>0.5</v>
      </c>
      <c r="H7" s="166">
        <v>103</v>
      </c>
      <c r="I7" s="325"/>
      <c r="J7" s="338"/>
      <c r="K7" s="326"/>
    </row>
    <row r="8" spans="2:11" ht="33" customHeight="1" x14ac:dyDescent="0.25">
      <c r="B8" s="329"/>
      <c r="C8" s="331"/>
      <c r="D8" s="221" t="s">
        <v>98</v>
      </c>
      <c r="E8" s="336">
        <v>0.5</v>
      </c>
      <c r="F8" s="222">
        <v>6</v>
      </c>
      <c r="G8" s="223">
        <v>0.5</v>
      </c>
      <c r="H8" s="224">
        <v>100</v>
      </c>
      <c r="I8" s="324">
        <f>AVERAGE(H8:H9)</f>
        <v>100.5</v>
      </c>
      <c r="J8" s="339"/>
      <c r="K8" s="327"/>
    </row>
    <row r="9" spans="2:11" ht="33" customHeight="1" x14ac:dyDescent="0.25">
      <c r="B9" s="328"/>
      <c r="C9" s="330"/>
      <c r="D9" s="163" t="s">
        <v>98</v>
      </c>
      <c r="E9" s="337"/>
      <c r="F9" s="164">
        <v>7</v>
      </c>
      <c r="G9" s="167">
        <v>0.5</v>
      </c>
      <c r="H9" s="166">
        <v>101</v>
      </c>
      <c r="I9" s="325"/>
      <c r="J9" s="338"/>
      <c r="K9" s="326"/>
    </row>
    <row r="10" spans="2:11" ht="33" customHeight="1" x14ac:dyDescent="0.25">
      <c r="B10" s="328" t="s">
        <v>9</v>
      </c>
      <c r="C10" s="330">
        <v>0.2</v>
      </c>
      <c r="D10" s="163" t="s">
        <v>99</v>
      </c>
      <c r="E10" s="165">
        <v>0.5</v>
      </c>
      <c r="F10" s="164">
        <v>8</v>
      </c>
      <c r="G10" s="167">
        <v>1</v>
      </c>
      <c r="H10" s="166">
        <v>100</v>
      </c>
      <c r="I10" s="164">
        <f>H10</f>
        <v>100</v>
      </c>
      <c r="J10" s="335">
        <f>AVERAGE(I10:I11)</f>
        <v>100.5</v>
      </c>
      <c r="K10" s="326"/>
    </row>
    <row r="11" spans="2:11" ht="33" customHeight="1" x14ac:dyDescent="0.25">
      <c r="B11" s="328"/>
      <c r="C11" s="330"/>
      <c r="D11" s="163" t="s">
        <v>155</v>
      </c>
      <c r="E11" s="165">
        <v>0.5</v>
      </c>
      <c r="F11" s="164">
        <v>9</v>
      </c>
      <c r="G11" s="167">
        <v>1</v>
      </c>
      <c r="H11" s="166">
        <v>101</v>
      </c>
      <c r="I11" s="164">
        <f>H11</f>
        <v>101</v>
      </c>
      <c r="J11" s="335"/>
      <c r="K11" s="326"/>
    </row>
    <row r="12" spans="2:11" x14ac:dyDescent="0.25">
      <c r="B12" s="153"/>
      <c r="C12" s="153"/>
      <c r="D12" s="153"/>
      <c r="E12" s="153"/>
      <c r="G12" s="153"/>
      <c r="H12" s="153"/>
      <c r="J12" s="153"/>
      <c r="K12" s="153"/>
    </row>
    <row r="13" spans="2:11" x14ac:dyDescent="0.25">
      <c r="H13" s="153"/>
    </row>
    <row r="14" spans="2:11" x14ac:dyDescent="0.25">
      <c r="H14" s="153"/>
    </row>
    <row r="15" spans="2:11" x14ac:dyDescent="0.25">
      <c r="H15" s="153"/>
    </row>
    <row r="16" spans="2:11" x14ac:dyDescent="0.25">
      <c r="H16" s="153"/>
    </row>
    <row r="17" spans="8:8" x14ac:dyDescent="0.25">
      <c r="H17" s="153"/>
    </row>
    <row r="18" spans="8:8" x14ac:dyDescent="0.25">
      <c r="H18" s="153"/>
    </row>
    <row r="19" spans="8:8" x14ac:dyDescent="0.25">
      <c r="H19" s="153"/>
    </row>
    <row r="20" spans="8:8" x14ac:dyDescent="0.25">
      <c r="H20" s="153"/>
    </row>
    <row r="21" spans="8:8" x14ac:dyDescent="0.25">
      <c r="H21" s="153"/>
    </row>
  </sheetData>
  <mergeCells count="14">
    <mergeCell ref="K3:K11"/>
    <mergeCell ref="B6:B9"/>
    <mergeCell ref="C6:C9"/>
    <mergeCell ref="E6:E7"/>
    <mergeCell ref="I6:I7"/>
    <mergeCell ref="J6:J9"/>
    <mergeCell ref="E8:E9"/>
    <mergeCell ref="I8:I9"/>
    <mergeCell ref="B10:B11"/>
    <mergeCell ref="C10:C11"/>
    <mergeCell ref="J10:J11"/>
    <mergeCell ref="B3:B5"/>
    <mergeCell ref="C3:C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</vt:i4>
      </vt:variant>
    </vt:vector>
  </HeadingPairs>
  <TitlesOfParts>
    <vt:vector size="5" baseType="lpstr">
      <vt:lpstr>QUAR - DROPEP 2024</vt:lpstr>
      <vt:lpstr>Cálculos</vt:lpstr>
      <vt:lpstr>Avaliação</vt:lpstr>
      <vt:lpstr>Avaliação (2)</vt:lpstr>
      <vt:lpstr>'QUAR - DROPEP 2024'!Área_de_Impressão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cristinaribeiro</dc:creator>
  <cp:lastModifiedBy>Hélio JT. Dias</cp:lastModifiedBy>
  <cp:lastPrinted>2025-02-27T15:49:28Z</cp:lastPrinted>
  <dcterms:created xsi:type="dcterms:W3CDTF">2007-11-10T15:57:04Z</dcterms:created>
  <dcterms:modified xsi:type="dcterms:W3CDTF">2026-02-02T16:49:38Z</dcterms:modified>
</cp:coreProperties>
</file>