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FL\DFL\Actividades-Planos-Relatórios\Planos de Atividade\Plano de Atividades 2026\"/>
    </mc:Choice>
  </mc:AlternateContent>
  <xr:revisionPtr revIDLastSave="0" documentId="13_ncr:1_{3B87ED2D-8E5B-4815-8C57-67F17AAFBFBE}" xr6:coauthVersionLast="47" xr6:coauthVersionMax="47" xr10:uidLastSave="{00000000-0000-0000-0000-000000000000}"/>
  <bookViews>
    <workbookView xWindow="29280" yWindow="480" windowWidth="27000" windowHeight="14040" tabRatio="272" xr2:uid="{00000000-000D-0000-FFFF-FFFF00000000}"/>
  </bookViews>
  <sheets>
    <sheet name="QUAR - DRCPL 2026" sheetId="3" r:id="rId1"/>
    <sheet name="Cálculos" sheetId="5" r:id="rId2"/>
  </sheets>
  <definedNames>
    <definedName name="_xlnm.Print_Area" localSheetId="0">'QUAR - DRCPL 2026'!$A$1:$L$146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5" l="1"/>
  <c r="F59" i="5"/>
  <c r="E59" i="5"/>
  <c r="D59" i="5"/>
  <c r="J58" i="5"/>
  <c r="I58" i="5"/>
  <c r="J57" i="5"/>
  <c r="I57" i="5"/>
  <c r="J56" i="5"/>
  <c r="I56" i="5"/>
  <c r="J54" i="5"/>
  <c r="J55" i="5" s="1"/>
  <c r="I54" i="5"/>
  <c r="J51" i="5"/>
  <c r="I51" i="5"/>
  <c r="J50" i="5"/>
  <c r="J52" i="5" s="1"/>
  <c r="I50" i="5"/>
  <c r="L48" i="5"/>
  <c r="J48" i="5"/>
  <c r="P43" i="5"/>
  <c r="J45" i="5"/>
  <c r="I45" i="5"/>
  <c r="J44" i="5"/>
  <c r="I44" i="5"/>
  <c r="J43" i="5"/>
  <c r="J46" i="5" s="1"/>
  <c r="I43" i="5"/>
  <c r="J59" i="5" l="1"/>
  <c r="L47" i="5"/>
  <c r="L49" i="5" s="1"/>
  <c r="P47" i="5" s="1"/>
  <c r="P42" i="5"/>
  <c r="L52" i="5"/>
  <c r="L53" i="5" s="1"/>
  <c r="P48" i="5" s="1"/>
  <c r="P44" i="5"/>
  <c r="P45" i="5"/>
  <c r="L58" i="5"/>
  <c r="L59" i="5"/>
  <c r="P46" i="5"/>
  <c r="L60" i="5" l="1"/>
  <c r="P49" i="5" s="1"/>
  <c r="F71" i="3" l="1"/>
  <c r="F73" i="3" s="1"/>
  <c r="J85" i="3" l="1"/>
  <c r="H85" i="3"/>
  <c r="F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L42" authorId="0" shapeId="0" xr:uid="{00000000-0006-0000-0100-000001000000}">
      <text>
        <r>
          <rPr>
            <b/>
            <sz val="20"/>
            <color indexed="81"/>
            <rFont val="Tahoma"/>
            <family val="2"/>
          </rPr>
          <t>hd720714:</t>
        </r>
        <r>
          <rPr>
            <sz val="20"/>
            <color indexed="81"/>
            <rFont val="Tahoma"/>
            <family val="2"/>
          </rPr>
          <t xml:space="preserve">
Preencher apenas as células preenchidas a verde ou refazer o quadro de modo a adaptar à situação do serviço/organismo.
</t>
        </r>
      </text>
    </comment>
  </commentList>
</comments>
</file>

<file path=xl/sharedStrings.xml><?xml version="1.0" encoding="utf-8"?>
<sst xmlns="http://schemas.openxmlformats.org/spreadsheetml/2006/main" count="292" uniqueCount="167">
  <si>
    <t>Classificação</t>
  </si>
  <si>
    <t>Desvio</t>
  </si>
  <si>
    <t>Estimado</t>
  </si>
  <si>
    <t>Realizado</t>
  </si>
  <si>
    <t>Funcionamento</t>
  </si>
  <si>
    <t>Eficácia</t>
  </si>
  <si>
    <t>Eficiência</t>
  </si>
  <si>
    <t>Qualidade</t>
  </si>
  <si>
    <t xml:space="preserve">Bom </t>
  </si>
  <si>
    <t>Satisfatório</t>
  </si>
  <si>
    <t>Insuficiente</t>
  </si>
  <si>
    <t>Orçamento (M€)</t>
  </si>
  <si>
    <t xml:space="preserve">Parâmetros </t>
  </si>
  <si>
    <t>Avaliação final do serviço</t>
  </si>
  <si>
    <t>Recursos Financeiros e Humanos</t>
  </si>
  <si>
    <t>Plano</t>
  </si>
  <si>
    <t xml:space="preserve">Ponderação </t>
  </si>
  <si>
    <t>Ponderação</t>
  </si>
  <si>
    <t>Indicadores</t>
  </si>
  <si>
    <t>Meta</t>
  </si>
  <si>
    <t>Peso</t>
  </si>
  <si>
    <t>Pesos dos Objectivos</t>
  </si>
  <si>
    <t>peso dos parâmetros na avaliação final</t>
  </si>
  <si>
    <t>peso dos objectivos no respectivo parâmetro</t>
  </si>
  <si>
    <t>peso de cada objectivo na avaliação final</t>
  </si>
  <si>
    <t>O1.</t>
  </si>
  <si>
    <t>O2.</t>
  </si>
  <si>
    <t>Avaliação final</t>
  </si>
  <si>
    <t xml:space="preserve"> Recursos Humanos</t>
  </si>
  <si>
    <t>Pontuação</t>
  </si>
  <si>
    <t>Técnicos Superiores</t>
  </si>
  <si>
    <t>Assistentes Técnicos</t>
  </si>
  <si>
    <t>5x2</t>
  </si>
  <si>
    <t>TOTAL</t>
  </si>
  <si>
    <t>Superação</t>
  </si>
  <si>
    <t>Supera</t>
  </si>
  <si>
    <t>Atinge</t>
  </si>
  <si>
    <t>Não atinge</t>
  </si>
  <si>
    <t>Legenda</t>
  </si>
  <si>
    <t>Obj 1</t>
  </si>
  <si>
    <t>Obj 2</t>
  </si>
  <si>
    <t>Obj 3</t>
  </si>
  <si>
    <t>Obj 4</t>
  </si>
  <si>
    <t>Obj 5</t>
  </si>
  <si>
    <t>Cumprimento dos objetivos operacionais</t>
  </si>
  <si>
    <t>Objetivo 1</t>
  </si>
  <si>
    <t>Objetivo 2</t>
  </si>
  <si>
    <t>Objetivo 3</t>
  </si>
  <si>
    <t>Objetivo 4</t>
  </si>
  <si>
    <t>Objetivo 5</t>
  </si>
  <si>
    <t>Dirigentes - Direção superior</t>
  </si>
  <si>
    <t>Dirigentes - Direção intermédia</t>
  </si>
  <si>
    <t>Quadro n.º 1 - Peso de cada tipo de objetivo no resultado final</t>
  </si>
  <si>
    <t>Quadro n.º 2 - Peso de cada objetivo operacional no resultado final</t>
  </si>
  <si>
    <t>Fórmula</t>
  </si>
  <si>
    <t>Taxa&gt; 90%</t>
  </si>
  <si>
    <t>Objetivos Estrategico-Operacionais</t>
  </si>
  <si>
    <t>Sem efeito</t>
  </si>
  <si>
    <t>Estimado Revisto</t>
  </si>
  <si>
    <t>Peso dos Indicadores</t>
  </si>
  <si>
    <t>Peso de cada indicador</t>
  </si>
  <si>
    <t>resultados obtidos</t>
  </si>
  <si>
    <t>Resultado  O1</t>
  </si>
  <si>
    <t>Resulatado  O2</t>
  </si>
  <si>
    <t>O3.</t>
  </si>
  <si>
    <t>Parametro 1</t>
  </si>
  <si>
    <t>Parâmetro Eficácia</t>
  </si>
  <si>
    <t>Resulatado  O3</t>
  </si>
  <si>
    <t>Parâmetro Eficiência</t>
  </si>
  <si>
    <t>O4.</t>
  </si>
  <si>
    <t>Parametro 2</t>
  </si>
  <si>
    <t>Parâmetro Qualidade</t>
  </si>
  <si>
    <t>O5.</t>
  </si>
  <si>
    <t>Resulatado  O4</t>
  </si>
  <si>
    <t>Resulatado  O5</t>
  </si>
  <si>
    <t>Parametro 3</t>
  </si>
  <si>
    <t>Assistentes Operacionais</t>
  </si>
  <si>
    <t>Planeados (UERHP)</t>
  </si>
  <si>
    <t>Executados (UERHE)</t>
  </si>
  <si>
    <t>QUAR - QUADRO DE AVALIAÇÃO E RESPONSABILIZAÇÃO 2026</t>
  </si>
  <si>
    <r>
      <t xml:space="preserve">Departamento: </t>
    </r>
    <r>
      <rPr>
        <sz val="12"/>
        <rFont val="Arial"/>
        <family val="2"/>
      </rPr>
      <t>Presidência do Governo Regional</t>
    </r>
  </si>
  <si>
    <r>
      <t>Organismo:</t>
    </r>
    <r>
      <rPr>
        <sz val="12"/>
        <rFont val="Arial"/>
        <family val="2"/>
      </rPr>
      <t xml:space="preserve"> Direção Regional da Cooperação com o Poder Local</t>
    </r>
  </si>
  <si>
    <t>Data</t>
  </si>
  <si>
    <t>30 abril</t>
  </si>
  <si>
    <r>
      <t xml:space="preserve">Ind. 1 </t>
    </r>
    <r>
      <rPr>
        <sz val="12"/>
        <rFont val="Calibri"/>
        <family val="2"/>
      </rPr>
      <t xml:space="preserve">- Apresentação da proposta do plano de atividades </t>
    </r>
  </si>
  <si>
    <r>
      <t xml:space="preserve">Ind. 2 </t>
    </r>
    <r>
      <rPr>
        <sz val="12"/>
        <rFont val="Calibri"/>
        <family val="2"/>
      </rPr>
      <t>-  Submissão no TC da Conta de gerência de 2026</t>
    </r>
  </si>
  <si>
    <r>
      <t xml:space="preserve">Ind. 3 </t>
    </r>
    <r>
      <rPr>
        <sz val="12"/>
        <rFont val="Calibri"/>
        <family val="2"/>
      </rPr>
      <t>- Realização do relatório de subvenções públicas solicitado pela DROT</t>
    </r>
  </si>
  <si>
    <t>(Compromissos assumidos/Dotação corrigida)*100</t>
  </si>
  <si>
    <t>Taxa&gt; 70%</t>
  </si>
  <si>
    <r>
      <t xml:space="preserve">Objetivos Operacionais de Eficiência -  </t>
    </r>
    <r>
      <rPr>
        <b/>
        <u/>
        <sz val="12"/>
        <color indexed="8"/>
        <rFont val="Calibri"/>
        <family val="2"/>
      </rPr>
      <t>Ponderação de 40%</t>
    </r>
  </si>
  <si>
    <r>
      <t xml:space="preserve">Ind. 2 </t>
    </r>
    <r>
      <rPr>
        <sz val="12"/>
        <rFont val="Calibri"/>
        <family val="2"/>
      </rPr>
      <t>-  Prestar apoio técnico sobre assuntos de interesse municipal no âmbito do ordenamento do território</t>
    </r>
  </si>
  <si>
    <t>80%</t>
  </si>
  <si>
    <t>&lt;80%</t>
  </si>
  <si>
    <r>
      <t xml:space="preserve">Ind. 1 </t>
    </r>
    <r>
      <rPr>
        <sz val="12"/>
        <rFont val="Calibri"/>
        <family val="2"/>
      </rPr>
      <t>- Emissão de pareceres sobre os documentos apresentados nas diferentes fases do desenvolvimento dos PDMs</t>
    </r>
  </si>
  <si>
    <t>&lt;90%</t>
  </si>
  <si>
    <t>% de respostas no prazo de 15 dias uteis</t>
  </si>
  <si>
    <r>
      <t xml:space="preserve">Objetivos Operacionais de Eficácia -  </t>
    </r>
    <r>
      <rPr>
        <b/>
        <u/>
        <sz val="12"/>
        <color indexed="8"/>
        <rFont val="Calibri"/>
        <family val="2"/>
      </rPr>
      <t>Ponderação de 40%</t>
    </r>
  </si>
  <si>
    <r>
      <t>Ind. 1</t>
    </r>
    <r>
      <rPr>
        <sz val="12"/>
        <rFont val="Calibri"/>
        <family val="2"/>
      </rPr>
      <t xml:space="preserve"> - Taxa de execução do orçamento</t>
    </r>
  </si>
  <si>
    <r>
      <t xml:space="preserve">Ind. 2 </t>
    </r>
    <r>
      <rPr>
        <sz val="12"/>
        <rFont val="Calibri"/>
        <family val="2"/>
      </rPr>
      <t>- Taxa de execução do plano</t>
    </r>
  </si>
  <si>
    <t>N.A.</t>
  </si>
  <si>
    <t>N.º de pareceres dentro do prazo estabelido/n.º  total de pareceres*100</t>
  </si>
  <si>
    <t>30 maio</t>
  </si>
  <si>
    <t>&lt;31 maio</t>
  </si>
  <si>
    <r>
      <t>Ind. 1</t>
    </r>
    <r>
      <rPr>
        <sz val="12"/>
        <rFont val="Calibri"/>
        <family val="2"/>
      </rPr>
      <t xml:space="preserve"> - Tempo médio de análise dos pedidos de pagamento dos acordos celebrados em 2025 e 2026</t>
    </r>
  </si>
  <si>
    <t>5 dias uteis</t>
  </si>
  <si>
    <t>&lt;5 dias uteis</t>
  </si>
  <si>
    <r>
      <t>Ind. 2 -</t>
    </r>
    <r>
      <rPr>
        <sz val="12"/>
        <rFont val="Calibri"/>
        <family val="2"/>
      </rPr>
      <t xml:space="preserve"> Análise, validação e registo dos documentos submetidos pelos municipios.</t>
    </r>
  </si>
  <si>
    <t>Soma dos prazos de resposta /n.º  pedidos (em dias)</t>
  </si>
  <si>
    <r>
      <t xml:space="preserve">Ind. 1 - </t>
    </r>
    <r>
      <rPr>
        <sz val="12"/>
        <rFont val="Calibri"/>
        <family val="2"/>
      </rPr>
      <t>Elaboração de proposta de atualização do regime dos Conselhos de ilha dos Açores</t>
    </r>
  </si>
  <si>
    <t>O. 1  - Assegurar a análise atempada das candidaturas no âmbito da cooperação realizadas em 2026   Ponderação de 20 %</t>
  </si>
  <si>
    <t>O. 2  - Assegurar a execução de verbas da Cooperação Financeira   Ponderação de 20 %</t>
  </si>
  <si>
    <r>
      <t>Ind. 1</t>
    </r>
    <r>
      <rPr>
        <sz val="12"/>
        <rFont val="Calibri"/>
        <family val="2"/>
      </rPr>
      <t xml:space="preserve"> - Apresentação do tratamento dos dados recolhidos e conclusões no âmbito da mobilidade, acessibilidades e eliminação de barreiras</t>
    </r>
  </si>
  <si>
    <t>31 março</t>
  </si>
  <si>
    <r>
      <t>Ind. 1</t>
    </r>
    <r>
      <rPr>
        <sz val="12"/>
        <rFont val="Calibri"/>
        <family val="2"/>
      </rPr>
      <t xml:space="preserve"> - Elaboração de informação no âmbito das visitas estatutárias</t>
    </r>
  </si>
  <si>
    <t>(N.º de respostas no prazos estabelecido /n.º  pedidos)*100</t>
  </si>
  <si>
    <t>95%</t>
  </si>
  <si>
    <t>&lt;95%</t>
  </si>
  <si>
    <r>
      <t>Ind. 1</t>
    </r>
    <r>
      <rPr>
        <sz val="12"/>
        <rFont val="Calibri"/>
        <family val="2"/>
      </rPr>
      <t xml:space="preserve"> - N.º médio de ações de formação por trabalhador</t>
    </r>
  </si>
  <si>
    <t>Total das ações de formação realizadas/ total de trabalhadores</t>
  </si>
  <si>
    <t>2</t>
  </si>
  <si>
    <t>&gt; 2</t>
  </si>
  <si>
    <r>
      <t>Ind. 2</t>
    </r>
    <r>
      <rPr>
        <sz val="12"/>
        <rFont val="Calibri"/>
        <family val="2"/>
      </rPr>
      <t xml:space="preserve"> - Atualização da área da DRCPL no Portal do Governo</t>
    </r>
  </si>
  <si>
    <t>Soma de dias das solicitação/n.º de solicitações (em dias)</t>
  </si>
  <si>
    <t>O.5 - Assegurar a realização e acompanhamento de execução de contratos ARAAL   Ponderação de 20 %</t>
  </si>
  <si>
    <t>O.7 - Garantir a boa execução do Plano e do Orçamento          Ponderação de 25 %</t>
  </si>
  <si>
    <t>O.9 - Otimização dos processos e dos Serviços    Ponderação de 25 %</t>
  </si>
  <si>
    <t>Obj 6</t>
  </si>
  <si>
    <t>Obj 7</t>
  </si>
  <si>
    <t>Obj 8</t>
  </si>
  <si>
    <t>Obj 9</t>
  </si>
  <si>
    <t>Obj 10</t>
  </si>
  <si>
    <t>O.10 - Otimização dos processos e dos Serviços    Ponderação de 100 %</t>
  </si>
  <si>
    <t>90%</t>
  </si>
  <si>
    <r>
      <t xml:space="preserve">Ind. 3 - </t>
    </r>
    <r>
      <rPr>
        <sz val="12"/>
        <rFont val="Calibri"/>
        <family val="2"/>
      </rPr>
      <t>Elaboração de proposta atualizada do Regime Jurídico dos Instrumentos de Gestão Territorial para os Açores</t>
    </r>
  </si>
  <si>
    <r>
      <t>Ind. 2 -</t>
    </r>
    <r>
      <rPr>
        <sz val="12"/>
        <rFont val="Calibri"/>
        <family val="2"/>
      </rPr>
      <t xml:space="preserve"> Elaboração de proposta de atualização do regime de cooperação técnica e financeira no âmbito dos contratos ARAAL, de cooperação, colaboração e coordenação com os municipios dos Açores</t>
    </r>
  </si>
  <si>
    <t>30 dezembro</t>
  </si>
  <si>
    <t>&lt;30 dezembro</t>
  </si>
  <si>
    <r>
      <t>Objetivos Operacionais de Qualidade -</t>
    </r>
    <r>
      <rPr>
        <b/>
        <u/>
        <sz val="12"/>
        <color indexed="8"/>
        <rFont val="Calibri"/>
        <family val="2"/>
      </rPr>
      <t xml:space="preserve"> </t>
    </r>
    <r>
      <rPr>
        <b/>
        <u/>
        <sz val="12"/>
        <rFont val="Calibri"/>
        <family val="2"/>
      </rPr>
      <t>Ponderação de 20 %</t>
    </r>
  </si>
  <si>
    <t>O.4 - Promover o estudo e acompanhamento no âmbito do quadro juridico das Autarquias Locais   Ponderação de 20 %</t>
  </si>
  <si>
    <t>O.8 - Otimização do apoio técnico às Autarquias Locais       Ponderação de 25 %</t>
  </si>
  <si>
    <r>
      <t>Ind. 2</t>
    </r>
    <r>
      <rPr>
        <sz val="12"/>
        <rFont val="Calibri"/>
        <family val="2"/>
      </rPr>
      <t xml:space="preserve"> - Realização de ações de formação temáticas para as autarquias locais</t>
    </r>
  </si>
  <si>
    <t>1</t>
  </si>
  <si>
    <t>N.º de formações temáticas</t>
  </si>
  <si>
    <r>
      <t>Ind. 2</t>
    </r>
    <r>
      <rPr>
        <sz val="12"/>
        <rFont val="Calibri"/>
        <family val="2"/>
      </rPr>
      <t xml:space="preserve"> - Análise e parecer financeiro com valoração das candidaturas</t>
    </r>
  </si>
  <si>
    <r>
      <t>Ind. 1</t>
    </r>
    <r>
      <rPr>
        <sz val="12"/>
        <rFont val="Calibri"/>
        <family val="2"/>
      </rPr>
      <t xml:space="preserve"> - Análise jurídica preliminar das candidaturas à cooperação técnica e financeira</t>
    </r>
  </si>
  <si>
    <t>5 dias úteis</t>
  </si>
  <si>
    <t>Soma do prazo de resposta /n.º  pedidos (em dias)</t>
  </si>
  <si>
    <t>N.º de dias de apreciação</t>
  </si>
  <si>
    <t>&lt;5 dias úteis</t>
  </si>
  <si>
    <t>O. 3  - Assegurar o acompanhamento de instrumentos de gestão do território          Ponderação de 20%</t>
  </si>
  <si>
    <t>16 x 1</t>
  </si>
  <si>
    <t>20 x 1</t>
  </si>
  <si>
    <t>12 x 14</t>
  </si>
  <si>
    <t>8 X 2</t>
  </si>
  <si>
    <t>6 X 1</t>
  </si>
  <si>
    <t>28 maio</t>
  </si>
  <si>
    <t>&lt; 31 março</t>
  </si>
  <si>
    <t>28 abril</t>
  </si>
  <si>
    <t>&lt; 27 abril</t>
  </si>
  <si>
    <r>
      <t xml:space="preserve">O.6 - Planeamento e gestão da atividade da DRCPL         </t>
    </r>
    <r>
      <rPr>
        <b/>
        <u/>
        <sz val="12"/>
        <rFont val="Calibri"/>
        <family val="2"/>
      </rPr>
      <t xml:space="preserve"> Ponderação de 25 %</t>
    </r>
  </si>
  <si>
    <r>
      <t xml:space="preserve">Ind. 1 - </t>
    </r>
    <r>
      <rPr>
        <sz val="12"/>
        <rFont val="Calibri"/>
        <family val="2"/>
      </rPr>
      <t xml:space="preserve"> Realização de propostas de Resolução para o Conselho de Governo, análise e elaboração das minutas de contratos ARAAL</t>
    </r>
  </si>
  <si>
    <t>5 dias</t>
  </si>
  <si>
    <t>Versão 0 Data:10/03/2026</t>
  </si>
  <si>
    <t>30 setembro</t>
  </si>
  <si>
    <t>&lt;30 setembro</t>
  </si>
  <si>
    <t>&lt; 28 março</t>
  </si>
  <si>
    <t>&lt;30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</si>
</sst>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#,##0.000\ _€;[Red]\-#,##0.000\ _€"/>
    <numFmt numFmtId="168" formatCode="#,##0_ ;\-#,##0\ "/>
    <numFmt numFmtId="169" formatCode="0.000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b/>
      <sz val="10"/>
      <color indexed="53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name val="Verdana"/>
      <family val="2"/>
    </font>
    <font>
      <b/>
      <sz val="13"/>
      <color indexed="8"/>
      <name val="Verdana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u/>
      <sz val="12"/>
      <color indexed="8"/>
      <name val="Calibri"/>
      <family val="2"/>
    </font>
    <font>
      <b/>
      <u/>
      <sz val="12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3"/>
      <color theme="0"/>
      <name val="Calibri"/>
      <family val="2"/>
    </font>
    <font>
      <b/>
      <sz val="12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3" fillId="0" borderId="0" xfId="2" applyFont="1"/>
    <xf numFmtId="0" fontId="4" fillId="0" borderId="0" xfId="0" applyFont="1"/>
    <xf numFmtId="0" fontId="25" fillId="0" borderId="0" xfId="2" applyFont="1"/>
    <xf numFmtId="0" fontId="25" fillId="0" borderId="2" xfId="2" applyFont="1" applyBorder="1"/>
    <xf numFmtId="0" fontId="26" fillId="0" borderId="0" xfId="0" applyFont="1"/>
    <xf numFmtId="0" fontId="5" fillId="0" borderId="0" xfId="0" applyFont="1"/>
    <xf numFmtId="0" fontId="28" fillId="0" borderId="0" xfId="2" applyFont="1"/>
    <xf numFmtId="0" fontId="29" fillId="0" borderId="0" xfId="0" applyFont="1"/>
    <xf numFmtId="0" fontId="4" fillId="0" borderId="0" xfId="0" applyFont="1" applyAlignment="1">
      <alignment horizontal="center"/>
    </xf>
    <xf numFmtId="0" fontId="27" fillId="2" borderId="6" xfId="2" applyFont="1" applyFill="1" applyBorder="1"/>
    <xf numFmtId="9" fontId="0" fillId="0" borderId="0" xfId="0" applyNumberFormat="1"/>
    <xf numFmtId="0" fontId="31" fillId="0" borderId="0" xfId="0" applyFont="1"/>
    <xf numFmtId="2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3" fillId="2" borderId="2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22" fillId="8" borderId="4" xfId="0" applyFont="1" applyFill="1" applyBorder="1" applyAlignment="1">
      <alignment vertical="center"/>
    </xf>
    <xf numFmtId="0" fontId="22" fillId="8" borderId="4" xfId="0" applyFont="1" applyFill="1" applyBorder="1"/>
    <xf numFmtId="0" fontId="23" fillId="9" borderId="1" xfId="0" applyFont="1" applyFill="1" applyBorder="1"/>
    <xf numFmtId="0" fontId="23" fillId="8" borderId="4" xfId="0" applyFont="1" applyFill="1" applyBorder="1" applyAlignment="1">
      <alignment horizontal="center"/>
    </xf>
    <xf numFmtId="0" fontId="23" fillId="0" borderId="5" xfId="0" applyFont="1" applyBorder="1"/>
    <xf numFmtId="0" fontId="27" fillId="2" borderId="7" xfId="2" applyFont="1" applyFill="1" applyBorder="1" applyAlignment="1">
      <alignment vertical="center"/>
    </xf>
    <xf numFmtId="0" fontId="27" fillId="2" borderId="6" xfId="2" applyFont="1" applyFill="1" applyBorder="1" applyAlignment="1">
      <alignment vertical="center"/>
    </xf>
    <xf numFmtId="0" fontId="32" fillId="0" borderId="0" xfId="2" applyFont="1"/>
    <xf numFmtId="0" fontId="34" fillId="0" borderId="0" xfId="0" applyFont="1"/>
    <xf numFmtId="0" fontId="33" fillId="2" borderId="7" xfId="2" applyFont="1" applyFill="1" applyBorder="1" applyAlignment="1">
      <alignment vertical="center"/>
    </xf>
    <xf numFmtId="0" fontId="33" fillId="2" borderId="6" xfId="2" applyFont="1" applyFill="1" applyBorder="1"/>
    <xf numFmtId="0" fontId="33" fillId="0" borderId="0" xfId="2" applyFont="1"/>
    <xf numFmtId="0" fontId="35" fillId="0" borderId="0" xfId="0" applyFont="1"/>
    <xf numFmtId="0" fontId="36" fillId="6" borderId="0" xfId="0" applyFont="1" applyFill="1"/>
    <xf numFmtId="0" fontId="4" fillId="0" borderId="0" xfId="0" applyFont="1" applyAlignment="1">
      <alignment wrapText="1"/>
    </xf>
    <xf numFmtId="2" fontId="20" fillId="16" borderId="1" xfId="0" applyNumberFormat="1" applyFont="1" applyFill="1" applyBorder="1" applyAlignment="1">
      <alignment horizontal="center" vertical="center"/>
    </xf>
    <xf numFmtId="1" fontId="21" fillId="10" borderId="5" xfId="0" applyNumberFormat="1" applyFont="1" applyFill="1" applyBorder="1" applyAlignment="1">
      <alignment vertical="center"/>
    </xf>
    <xf numFmtId="1" fontId="21" fillId="10" borderId="4" xfId="0" applyNumberFormat="1" applyFont="1" applyFill="1" applyBorder="1" applyAlignment="1">
      <alignment vertical="center"/>
    </xf>
    <xf numFmtId="1" fontId="21" fillId="10" borderId="9" xfId="0" applyNumberFormat="1" applyFont="1" applyFill="1" applyBorder="1" applyAlignment="1">
      <alignment vertical="center"/>
    </xf>
    <xf numFmtId="1" fontId="21" fillId="10" borderId="10" xfId="0" applyNumberFormat="1" applyFont="1" applyFill="1" applyBorder="1" applyAlignment="1">
      <alignment vertical="center"/>
    </xf>
    <xf numFmtId="166" fontId="21" fillId="8" borderId="5" xfId="0" applyNumberFormat="1" applyFont="1" applyFill="1" applyBorder="1"/>
    <xf numFmtId="166" fontId="21" fillId="2" borderId="5" xfId="0" applyNumberFormat="1" applyFont="1" applyFill="1" applyBorder="1"/>
    <xf numFmtId="2" fontId="9" fillId="2" borderId="2" xfId="0" applyNumberFormat="1" applyFont="1" applyFill="1" applyBorder="1" applyAlignment="1">
      <alignment vertical="center"/>
    </xf>
    <xf numFmtId="2" fontId="9" fillId="2" borderId="3" xfId="0" applyNumberFormat="1" applyFont="1" applyFill="1" applyBorder="1" applyAlignment="1">
      <alignment vertical="center"/>
    </xf>
    <xf numFmtId="0" fontId="36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0" fillId="0" borderId="15" xfId="0" applyBorder="1"/>
    <xf numFmtId="10" fontId="0" fillId="0" borderId="15" xfId="0" applyNumberFormat="1" applyBorder="1"/>
    <xf numFmtId="0" fontId="0" fillId="4" borderId="16" xfId="0" applyFill="1" applyBorder="1"/>
    <xf numFmtId="0" fontId="30" fillId="4" borderId="1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/>
    </xf>
    <xf numFmtId="169" fontId="0" fillId="5" borderId="15" xfId="0" applyNumberFormat="1" applyFill="1" applyBorder="1" applyAlignment="1">
      <alignment horizontal="center"/>
    </xf>
    <xf numFmtId="0" fontId="40" fillId="5" borderId="15" xfId="0" applyFont="1" applyFill="1" applyBorder="1"/>
    <xf numFmtId="0" fontId="0" fillId="5" borderId="15" xfId="0" applyFill="1" applyBorder="1"/>
    <xf numFmtId="1" fontId="0" fillId="0" borderId="0" xfId="0" applyNumberFormat="1"/>
    <xf numFmtId="0" fontId="40" fillId="17" borderId="0" xfId="0" applyFont="1" applyFill="1"/>
    <xf numFmtId="0" fontId="0" fillId="17" borderId="0" xfId="0" applyFill="1"/>
    <xf numFmtId="2" fontId="2" fillId="5" borderId="0" xfId="0" applyNumberFormat="1" applyFont="1" applyFill="1" applyAlignment="1">
      <alignment horizontal="center"/>
    </xf>
    <xf numFmtId="0" fontId="31" fillId="0" borderId="16" xfId="0" applyFont="1" applyBorder="1"/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40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0" fillId="5" borderId="8" xfId="0" applyNumberFormat="1" applyFill="1" applyBorder="1" applyAlignment="1">
      <alignment horizontal="center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/>
    <xf numFmtId="2" fontId="20" fillId="16" borderId="0" xfId="0" applyNumberFormat="1" applyFont="1" applyFill="1" applyAlignment="1">
      <alignment horizontal="left" vertical="center"/>
    </xf>
    <xf numFmtId="2" fontId="20" fillId="16" borderId="4" xfId="0" applyNumberFormat="1" applyFont="1" applyFill="1" applyBorder="1" applyAlignment="1">
      <alignment horizontal="left" vertical="center"/>
    </xf>
    <xf numFmtId="1" fontId="21" fillId="10" borderId="0" xfId="0" applyNumberFormat="1" applyFont="1" applyFill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9" fontId="21" fillId="0" borderId="15" xfId="1" applyNumberFormat="1" applyFont="1" applyFill="1" applyBorder="1" applyAlignment="1">
      <alignment horizontal="center" vertical="center" wrapText="1"/>
    </xf>
    <xf numFmtId="49" fontId="21" fillId="0" borderId="15" xfId="1" applyNumberFormat="1" applyFont="1" applyFill="1" applyBorder="1" applyAlignment="1">
      <alignment horizontal="center" vertical="center" wrapText="1"/>
    </xf>
    <xf numFmtId="9" fontId="21" fillId="0" borderId="15" xfId="2" applyNumberFormat="1" applyFont="1" applyBorder="1" applyAlignment="1">
      <alignment horizontal="center" vertical="center" wrapText="1"/>
    </xf>
    <xf numFmtId="9" fontId="20" fillId="0" borderId="15" xfId="2" applyNumberFormat="1" applyFont="1" applyBorder="1" applyAlignment="1">
      <alignment vertical="center"/>
    </xf>
    <xf numFmtId="9" fontId="21" fillId="0" borderId="15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vertical="center" wrapText="1"/>
    </xf>
    <xf numFmtId="0" fontId="21" fillId="0" borderId="15" xfId="2" applyFont="1" applyBorder="1" applyAlignment="1">
      <alignment horizontal="center" vertical="center" wrapText="1"/>
    </xf>
    <xf numFmtId="168" fontId="21" fillId="0" borderId="15" xfId="1" applyNumberFormat="1" applyFont="1" applyFill="1" applyBorder="1" applyAlignment="1">
      <alignment horizontal="center" vertical="center" wrapText="1"/>
    </xf>
    <xf numFmtId="9" fontId="20" fillId="0" borderId="24" xfId="2" applyNumberFormat="1" applyFont="1" applyBorder="1" applyAlignment="1">
      <alignment vertical="center"/>
    </xf>
    <xf numFmtId="165" fontId="21" fillId="0" borderId="15" xfId="3" applyNumberFormat="1" applyFont="1" applyFill="1" applyBorder="1" applyAlignment="1">
      <alignment horizontal="center" vertical="center" wrapText="1"/>
    </xf>
    <xf numFmtId="9" fontId="21" fillId="0" borderId="15" xfId="2" applyNumberFormat="1" applyFont="1" applyBorder="1" applyAlignment="1">
      <alignment vertical="center" wrapText="1"/>
    </xf>
    <xf numFmtId="164" fontId="20" fillId="13" borderId="15" xfId="1" applyFont="1" applyFill="1" applyBorder="1" applyAlignment="1">
      <alignment horizontal="center" vertical="center" wrapText="1"/>
    </xf>
    <xf numFmtId="0" fontId="20" fillId="13" borderId="15" xfId="1" applyNumberFormat="1" applyFont="1" applyFill="1" applyBorder="1" applyAlignment="1">
      <alignment horizontal="center" vertical="center" wrapText="1"/>
    </xf>
    <xf numFmtId="9" fontId="20" fillId="13" borderId="15" xfId="1" applyNumberFormat="1" applyFont="1" applyFill="1" applyBorder="1" applyAlignment="1">
      <alignment horizontal="center" vertical="center" wrapText="1"/>
    </xf>
    <xf numFmtId="9" fontId="20" fillId="13" borderId="15" xfId="2" applyNumberFormat="1" applyFont="1" applyFill="1" applyBorder="1" applyAlignment="1">
      <alignment horizontal="center" vertical="center"/>
    </xf>
    <xf numFmtId="0" fontId="27" fillId="2" borderId="0" xfId="2" applyFont="1" applyFill="1" applyAlignment="1">
      <alignment vertical="center"/>
    </xf>
    <xf numFmtId="0" fontId="27" fillId="2" borderId="20" xfId="2" applyFont="1" applyFill="1" applyBorder="1" applyAlignment="1">
      <alignment horizontal="center" vertical="center"/>
    </xf>
    <xf numFmtId="0" fontId="9" fillId="15" borderId="20" xfId="2" applyFont="1" applyFill="1" applyBorder="1" applyAlignment="1">
      <alignment horizontal="center" vertical="center"/>
    </xf>
    <xf numFmtId="0" fontId="33" fillId="2" borderId="21" xfId="2" applyFont="1" applyFill="1" applyBorder="1" applyAlignment="1">
      <alignment vertical="center"/>
    </xf>
    <xf numFmtId="0" fontId="33" fillId="2" borderId="17" xfId="2" applyFont="1" applyFill="1" applyBorder="1"/>
    <xf numFmtId="0" fontId="32" fillId="2" borderId="17" xfId="2" applyFont="1" applyFill="1" applyBorder="1"/>
    <xf numFmtId="0" fontId="32" fillId="2" borderId="17" xfId="2" applyFont="1" applyFill="1" applyBorder="1" applyAlignment="1">
      <alignment horizontal="center"/>
    </xf>
    <xf numFmtId="0" fontId="32" fillId="2" borderId="22" xfId="2" applyFont="1" applyFill="1" applyBorder="1"/>
    <xf numFmtId="0" fontId="33" fillId="2" borderId="0" xfId="2" applyFont="1" applyFill="1"/>
    <xf numFmtId="0" fontId="33" fillId="2" borderId="0" xfId="2" applyFont="1" applyFill="1" applyAlignment="1">
      <alignment horizontal="center"/>
    </xf>
    <xf numFmtId="0" fontId="27" fillId="2" borderId="0" xfId="2" applyFont="1" applyFill="1"/>
    <xf numFmtId="0" fontId="27" fillId="2" borderId="0" xfId="2" applyFont="1" applyFill="1" applyAlignment="1">
      <alignment horizontal="center"/>
    </xf>
    <xf numFmtId="2" fontId="20" fillId="16" borderId="7" xfId="0" applyNumberFormat="1" applyFont="1" applyFill="1" applyBorder="1" applyAlignment="1">
      <alignment horizontal="left" vertical="center"/>
    </xf>
    <xf numFmtId="0" fontId="23" fillId="8" borderId="7" xfId="0" applyFont="1" applyFill="1" applyBorder="1" applyAlignment="1">
      <alignment vertical="center"/>
    </xf>
    <xf numFmtId="0" fontId="22" fillId="8" borderId="0" xfId="0" applyFont="1" applyFill="1" applyAlignment="1">
      <alignment vertical="center"/>
    </xf>
    <xf numFmtId="1" fontId="21" fillId="10" borderId="6" xfId="0" applyNumberFormat="1" applyFont="1" applyFill="1" applyBorder="1" applyAlignment="1">
      <alignment horizontal="center"/>
    </xf>
    <xf numFmtId="0" fontId="23" fillId="8" borderId="7" xfId="0" applyFont="1" applyFill="1" applyBorder="1"/>
    <xf numFmtId="0" fontId="22" fillId="8" borderId="0" xfId="0" applyFont="1" applyFill="1"/>
    <xf numFmtId="0" fontId="23" fillId="8" borderId="7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1" fontId="21" fillId="0" borderId="0" xfId="0" applyNumberFormat="1" applyFont="1" applyAlignment="1">
      <alignment horizontal="center" vertical="center"/>
    </xf>
    <xf numFmtId="1" fontId="24" fillId="0" borderId="6" xfId="0" applyNumberFormat="1" applyFont="1" applyBorder="1" applyAlignment="1">
      <alignment horizontal="center"/>
    </xf>
    <xf numFmtId="2" fontId="20" fillId="7" borderId="25" xfId="0" applyNumberFormat="1" applyFont="1" applyFill="1" applyBorder="1" applyAlignment="1">
      <alignment vertical="center"/>
    </xf>
    <xf numFmtId="2" fontId="20" fillId="7" borderId="26" xfId="0" applyNumberFormat="1" applyFont="1" applyFill="1" applyBorder="1" applyAlignment="1">
      <alignment vertical="center"/>
    </xf>
    <xf numFmtId="2" fontId="20" fillId="7" borderId="27" xfId="0" applyNumberFormat="1" applyFont="1" applyFill="1" applyBorder="1" applyAlignment="1">
      <alignment vertical="center"/>
    </xf>
    <xf numFmtId="2" fontId="20" fillId="7" borderId="28" xfId="0" applyNumberFormat="1" applyFont="1" applyFill="1" applyBorder="1" applyAlignment="1">
      <alignment vertical="center"/>
    </xf>
    <xf numFmtId="2" fontId="20" fillId="7" borderId="29" xfId="0" applyNumberFormat="1" applyFont="1" applyFill="1" applyBorder="1" applyAlignment="1">
      <alignment vertical="center"/>
    </xf>
    <xf numFmtId="2" fontId="20" fillId="8" borderId="25" xfId="0" applyNumberFormat="1" applyFont="1" applyFill="1" applyBorder="1" applyAlignment="1">
      <alignment horizontal="left" vertical="center"/>
    </xf>
    <xf numFmtId="2" fontId="20" fillId="8" borderId="26" xfId="0" applyNumberFormat="1" applyFont="1" applyFill="1" applyBorder="1" applyAlignment="1">
      <alignment horizontal="left" vertical="center"/>
    </xf>
    <xf numFmtId="167" fontId="20" fillId="8" borderId="28" xfId="0" applyNumberFormat="1" applyFont="1" applyFill="1" applyBorder="1"/>
    <xf numFmtId="167" fontId="20" fillId="8" borderId="26" xfId="0" applyNumberFormat="1" applyFont="1" applyFill="1" applyBorder="1"/>
    <xf numFmtId="167" fontId="20" fillId="8" borderId="27" xfId="0" applyNumberFormat="1" applyFont="1" applyFill="1" applyBorder="1"/>
    <xf numFmtId="40" fontId="20" fillId="8" borderId="28" xfId="0" applyNumberFormat="1" applyFont="1" applyFill="1" applyBorder="1"/>
    <xf numFmtId="40" fontId="20" fillId="8" borderId="27" xfId="0" applyNumberFormat="1" applyFont="1" applyFill="1" applyBorder="1"/>
    <xf numFmtId="166" fontId="21" fillId="8" borderId="23" xfId="0" applyNumberFormat="1" applyFont="1" applyFill="1" applyBorder="1"/>
    <xf numFmtId="166" fontId="21" fillId="8" borderId="30" xfId="0" applyNumberFormat="1" applyFont="1" applyFill="1" applyBorder="1"/>
    <xf numFmtId="2" fontId="22" fillId="8" borderId="7" xfId="0" applyNumberFormat="1" applyFont="1" applyFill="1" applyBorder="1" applyAlignment="1">
      <alignment horizontal="left" vertical="center"/>
    </xf>
    <xf numFmtId="2" fontId="22" fillId="8" borderId="0" xfId="0" applyNumberFormat="1" applyFont="1" applyFill="1" applyAlignment="1">
      <alignment horizontal="left" vertical="center"/>
    </xf>
    <xf numFmtId="167" fontId="20" fillId="8" borderId="23" xfId="0" applyNumberFormat="1" applyFont="1" applyFill="1" applyBorder="1"/>
    <xf numFmtId="167" fontId="20" fillId="8" borderId="31" xfId="0" applyNumberFormat="1" applyFont="1" applyFill="1" applyBorder="1"/>
    <xf numFmtId="167" fontId="20" fillId="8" borderId="32" xfId="0" applyNumberFormat="1" applyFont="1" applyFill="1" applyBorder="1"/>
    <xf numFmtId="40" fontId="20" fillId="8" borderId="23" xfId="0" applyNumberFormat="1" applyFont="1" applyFill="1" applyBorder="1" applyAlignment="1">
      <alignment vertical="center"/>
    </xf>
    <xf numFmtId="40" fontId="20" fillId="8" borderId="32" xfId="0" applyNumberFormat="1" applyFont="1" applyFill="1" applyBorder="1" applyAlignment="1">
      <alignment vertical="center"/>
    </xf>
    <xf numFmtId="166" fontId="21" fillId="8" borderId="6" xfId="0" applyNumberFormat="1" applyFont="1" applyFill="1" applyBorder="1"/>
    <xf numFmtId="0" fontId="23" fillId="2" borderId="33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23" fillId="2" borderId="0" xfId="0" applyFont="1" applyFill="1"/>
    <xf numFmtId="1" fontId="21" fillId="2" borderId="0" xfId="0" applyNumberFormat="1" applyFont="1" applyFill="1" applyAlignment="1">
      <alignment horizontal="center" vertical="center"/>
    </xf>
    <xf numFmtId="1" fontId="24" fillId="2" borderId="6" xfId="0" applyNumberFormat="1" applyFont="1" applyFill="1" applyBorder="1" applyAlignment="1">
      <alignment horizontal="center"/>
    </xf>
    <xf numFmtId="2" fontId="20" fillId="2" borderId="25" xfId="0" applyNumberFormat="1" applyFont="1" applyFill="1" applyBorder="1" applyAlignment="1">
      <alignment vertical="center"/>
    </xf>
    <xf numFmtId="2" fontId="20" fillId="2" borderId="26" xfId="0" applyNumberFormat="1" applyFont="1" applyFill="1" applyBorder="1" applyAlignment="1">
      <alignment vertical="center"/>
    </xf>
    <xf numFmtId="2" fontId="20" fillId="2" borderId="27" xfId="0" applyNumberFormat="1" applyFont="1" applyFill="1" applyBorder="1" applyAlignment="1">
      <alignment vertical="center"/>
    </xf>
    <xf numFmtId="2" fontId="20" fillId="2" borderId="28" xfId="0" applyNumberFormat="1" applyFont="1" applyFill="1" applyBorder="1" applyAlignment="1">
      <alignment vertical="center"/>
    </xf>
    <xf numFmtId="2" fontId="20" fillId="2" borderId="29" xfId="0" applyNumberFormat="1" applyFont="1" applyFill="1" applyBorder="1" applyAlignment="1">
      <alignment vertical="center"/>
    </xf>
    <xf numFmtId="2" fontId="20" fillId="2" borderId="25" xfId="0" applyNumberFormat="1" applyFont="1" applyFill="1" applyBorder="1" applyAlignment="1">
      <alignment horizontal="left" vertical="center"/>
    </xf>
    <xf numFmtId="2" fontId="20" fillId="2" borderId="26" xfId="0" applyNumberFormat="1" applyFont="1" applyFill="1" applyBorder="1" applyAlignment="1">
      <alignment horizontal="left" vertical="center"/>
    </xf>
    <xf numFmtId="167" fontId="20" fillId="2" borderId="28" xfId="0" applyNumberFormat="1" applyFont="1" applyFill="1" applyBorder="1"/>
    <xf numFmtId="167" fontId="20" fillId="2" borderId="26" xfId="0" applyNumberFormat="1" applyFont="1" applyFill="1" applyBorder="1"/>
    <xf numFmtId="167" fontId="20" fillId="2" borderId="27" xfId="0" applyNumberFormat="1" applyFont="1" applyFill="1" applyBorder="1"/>
    <xf numFmtId="40" fontId="20" fillId="2" borderId="28" xfId="0" applyNumberFormat="1" applyFont="1" applyFill="1" applyBorder="1"/>
    <xf numFmtId="40" fontId="20" fillId="2" borderId="27" xfId="0" applyNumberFormat="1" applyFont="1" applyFill="1" applyBorder="1"/>
    <xf numFmtId="166" fontId="21" fillId="2" borderId="23" xfId="0" applyNumberFormat="1" applyFont="1" applyFill="1" applyBorder="1"/>
    <xf numFmtId="166" fontId="21" fillId="2" borderId="30" xfId="0" applyNumberFormat="1" applyFont="1" applyFill="1" applyBorder="1"/>
    <xf numFmtId="2" fontId="22" fillId="2" borderId="7" xfId="0" applyNumberFormat="1" applyFont="1" applyFill="1" applyBorder="1" applyAlignment="1">
      <alignment horizontal="left" vertical="center"/>
    </xf>
    <xf numFmtId="2" fontId="22" fillId="2" borderId="0" xfId="0" applyNumberFormat="1" applyFont="1" applyFill="1" applyAlignment="1">
      <alignment horizontal="left" vertical="center"/>
    </xf>
    <xf numFmtId="167" fontId="20" fillId="2" borderId="23" xfId="0" applyNumberFormat="1" applyFont="1" applyFill="1" applyBorder="1"/>
    <xf numFmtId="167" fontId="20" fillId="2" borderId="31" xfId="0" applyNumberFormat="1" applyFont="1" applyFill="1" applyBorder="1"/>
    <xf numFmtId="167" fontId="20" fillId="2" borderId="32" xfId="0" applyNumberFormat="1" applyFont="1" applyFill="1" applyBorder="1"/>
    <xf numFmtId="40" fontId="20" fillId="2" borderId="23" xfId="0" applyNumberFormat="1" applyFont="1" applyFill="1" applyBorder="1" applyAlignment="1">
      <alignment vertical="center"/>
    </xf>
    <xf numFmtId="40" fontId="20" fillId="2" borderId="32" xfId="0" applyNumberFormat="1" applyFont="1" applyFill="1" applyBorder="1" applyAlignment="1">
      <alignment vertical="center"/>
    </xf>
    <xf numFmtId="166" fontId="21" fillId="2" borderId="6" xfId="0" applyNumberFormat="1" applyFont="1" applyFill="1" applyBorder="1"/>
    <xf numFmtId="2" fontId="12" fillId="2" borderId="7" xfId="0" applyNumberFormat="1" applyFont="1" applyFill="1" applyBorder="1" applyAlignment="1">
      <alignment horizontal="left" vertical="center"/>
    </xf>
    <xf numFmtId="2" fontId="12" fillId="2" borderId="0" xfId="0" applyNumberFormat="1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4" fillId="2" borderId="7" xfId="0" applyFont="1" applyFill="1" applyBorder="1"/>
    <xf numFmtId="2" fontId="8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8" fillId="2" borderId="28" xfId="0" applyNumberFormat="1" applyFont="1" applyFill="1" applyBorder="1" applyAlignment="1">
      <alignment vertical="center"/>
    </xf>
    <xf numFmtId="2" fontId="8" fillId="2" borderId="27" xfId="0" applyNumberFormat="1" applyFont="1" applyFill="1" applyBorder="1" applyAlignment="1">
      <alignment vertical="center"/>
    </xf>
    <xf numFmtId="2" fontId="8" fillId="2" borderId="26" xfId="0" applyNumberFormat="1" applyFont="1" applyFill="1" applyBorder="1" applyAlignment="1">
      <alignment vertical="center"/>
    </xf>
    <xf numFmtId="2" fontId="8" fillId="2" borderId="7" xfId="0" applyNumberFormat="1" applyFont="1" applyFill="1" applyBorder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0" fontId="15" fillId="2" borderId="31" xfId="0" applyFont="1" applyFill="1" applyBorder="1"/>
    <xf numFmtId="2" fontId="13" fillId="2" borderId="7" xfId="0" applyNumberFormat="1" applyFont="1" applyFill="1" applyBorder="1" applyAlignment="1">
      <alignment horizontal="center" vertical="center"/>
    </xf>
    <xf numFmtId="10" fontId="16" fillId="2" borderId="0" xfId="0" applyNumberFormat="1" applyFont="1" applyFill="1"/>
    <xf numFmtId="0" fontId="16" fillId="2" borderId="0" xfId="0" applyFont="1" applyFill="1"/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7" fillId="2" borderId="7" xfId="0" applyFont="1" applyFill="1" applyBorder="1"/>
    <xf numFmtId="0" fontId="17" fillId="2" borderId="0" xfId="0" applyFont="1" applyFill="1"/>
    <xf numFmtId="0" fontId="18" fillId="2" borderId="0" xfId="0" applyFont="1" applyFill="1"/>
    <xf numFmtId="2" fontId="9" fillId="2" borderId="28" xfId="0" applyNumberFormat="1" applyFont="1" applyFill="1" applyBorder="1" applyAlignment="1">
      <alignment vertical="center"/>
    </xf>
    <xf numFmtId="2" fontId="9" fillId="2" borderId="27" xfId="0" applyNumberFormat="1" applyFont="1" applyFill="1" applyBorder="1" applyAlignment="1">
      <alignment vertical="center"/>
    </xf>
    <xf numFmtId="165" fontId="10" fillId="2" borderId="31" xfId="0" applyNumberFormat="1" applyFont="1" applyFill="1" applyBorder="1"/>
    <xf numFmtId="165" fontId="10" fillId="2" borderId="32" xfId="0" applyNumberFormat="1" applyFont="1" applyFill="1" applyBorder="1"/>
    <xf numFmtId="165" fontId="10" fillId="2" borderId="23" xfId="0" applyNumberFormat="1" applyFont="1" applyFill="1" applyBorder="1"/>
    <xf numFmtId="0" fontId="18" fillId="2" borderId="0" xfId="0" applyFont="1" applyFill="1" applyAlignment="1">
      <alignment horizontal="center"/>
    </xf>
    <xf numFmtId="2" fontId="19" fillId="2" borderId="28" xfId="0" applyNumberFormat="1" applyFont="1" applyFill="1" applyBorder="1" applyAlignment="1">
      <alignment horizontal="center" vertical="center"/>
    </xf>
    <xf numFmtId="2" fontId="13" fillId="2" borderId="26" xfId="0" applyNumberFormat="1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2" fontId="20" fillId="7" borderId="40" xfId="0" applyNumberFormat="1" applyFont="1" applyFill="1" applyBorder="1" applyAlignment="1">
      <alignment vertical="center"/>
    </xf>
    <xf numFmtId="2" fontId="20" fillId="7" borderId="31" xfId="0" applyNumberFormat="1" applyFont="1" applyFill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2" fontId="22" fillId="0" borderId="0" xfId="0" applyNumberFormat="1" applyFont="1" applyAlignment="1">
      <alignment horizontal="center" vertical="center"/>
    </xf>
    <xf numFmtId="6" fontId="21" fillId="0" borderId="0" xfId="0" applyNumberFormat="1" applyFont="1" applyAlignment="1">
      <alignment horizontal="center"/>
    </xf>
    <xf numFmtId="40" fontId="20" fillId="0" borderId="0" xfId="0" applyNumberFormat="1" applyFont="1" applyAlignment="1">
      <alignment horizontal="center" vertical="center"/>
    </xf>
    <xf numFmtId="16" fontId="21" fillId="0" borderId="15" xfId="1" applyNumberFormat="1" applyFont="1" applyFill="1" applyBorder="1" applyAlignment="1">
      <alignment horizontal="center" vertical="center" wrapText="1"/>
    </xf>
    <xf numFmtId="49" fontId="21" fillId="0" borderId="15" xfId="3" applyNumberFormat="1" applyFont="1" applyFill="1" applyBorder="1" applyAlignment="1">
      <alignment horizontal="center" vertical="center" wrapText="1"/>
    </xf>
    <xf numFmtId="0" fontId="43" fillId="3" borderId="18" xfId="2" applyFont="1" applyFill="1" applyBorder="1" applyAlignment="1">
      <alignment horizontal="center" vertical="center"/>
    </xf>
    <xf numFmtId="0" fontId="43" fillId="3" borderId="16" xfId="2" applyFont="1" applyFill="1" applyBorder="1" applyAlignment="1">
      <alignment horizontal="center" vertical="center"/>
    </xf>
    <xf numFmtId="0" fontId="43" fillId="3" borderId="19" xfId="2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22" fillId="18" borderId="7" xfId="0" applyFont="1" applyFill="1" applyBorder="1" applyAlignment="1">
      <alignment horizontal="left" vertical="center"/>
    </xf>
    <xf numFmtId="0" fontId="22" fillId="18" borderId="0" xfId="0" applyFont="1" applyFill="1" applyAlignment="1">
      <alignment horizontal="left" vertical="center"/>
    </xf>
    <xf numFmtId="0" fontId="22" fillId="18" borderId="6" xfId="0" applyFont="1" applyFill="1" applyBorder="1" applyAlignment="1">
      <alignment horizontal="left" vertical="center"/>
    </xf>
    <xf numFmtId="0" fontId="31" fillId="2" borderId="18" xfId="2" applyFont="1" applyFill="1" applyBorder="1" applyAlignment="1">
      <alignment horizontal="right"/>
    </xf>
    <xf numFmtId="0" fontId="31" fillId="2" borderId="16" xfId="2" applyFont="1" applyFill="1" applyBorder="1" applyAlignment="1">
      <alignment horizontal="right"/>
    </xf>
    <xf numFmtId="0" fontId="31" fillId="2" borderId="19" xfId="2" applyFont="1" applyFill="1" applyBorder="1" applyAlignment="1">
      <alignment horizontal="right"/>
    </xf>
    <xf numFmtId="0" fontId="45" fillId="20" borderId="7" xfId="2" applyFont="1" applyFill="1" applyBorder="1" applyAlignment="1">
      <alignment horizontal="center" vertical="center"/>
    </xf>
    <xf numFmtId="0" fontId="45" fillId="20" borderId="0" xfId="2" applyFont="1" applyFill="1" applyAlignment="1">
      <alignment horizontal="center" vertical="center"/>
    </xf>
    <xf numFmtId="0" fontId="45" fillId="20" borderId="6" xfId="2" applyFont="1" applyFill="1" applyBorder="1" applyAlignment="1">
      <alignment horizontal="center" vertical="center"/>
    </xf>
    <xf numFmtId="0" fontId="9" fillId="12" borderId="20" xfId="2" applyFont="1" applyFill="1" applyBorder="1" applyAlignment="1">
      <alignment horizontal="center" vertical="center"/>
    </xf>
    <xf numFmtId="0" fontId="9" fillId="11" borderId="20" xfId="2" applyFont="1" applyFill="1" applyBorder="1" applyAlignment="1">
      <alignment horizontal="center" vertical="center"/>
    </xf>
    <xf numFmtId="164" fontId="20" fillId="0" borderId="15" xfId="1" applyFont="1" applyFill="1" applyBorder="1" applyAlignment="1">
      <alignment horizontal="center" vertical="center" wrapText="1"/>
    </xf>
    <xf numFmtId="164" fontId="20" fillId="13" borderId="20" xfId="1" applyFont="1" applyFill="1" applyBorder="1" applyAlignment="1">
      <alignment horizontal="center" vertical="center" wrapText="1"/>
    </xf>
    <xf numFmtId="164" fontId="20" fillId="13" borderId="11" xfId="1" applyFont="1" applyFill="1" applyBorder="1" applyAlignment="1">
      <alignment horizontal="center" vertical="center" wrapText="1"/>
    </xf>
    <xf numFmtId="0" fontId="20" fillId="13" borderId="20" xfId="1" applyNumberFormat="1" applyFont="1" applyFill="1" applyBorder="1" applyAlignment="1">
      <alignment horizontal="center" vertical="center" wrapTex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13" borderId="18" xfId="1" applyNumberFormat="1" applyFont="1" applyFill="1" applyBorder="1" applyAlignment="1">
      <alignment horizontal="center" vertical="center" wrapText="1"/>
    </xf>
    <xf numFmtId="0" fontId="20" fillId="13" borderId="16" xfId="1" applyNumberFormat="1" applyFont="1" applyFill="1" applyBorder="1" applyAlignment="1">
      <alignment horizontal="center" vertical="center" wrapText="1"/>
    </xf>
    <xf numFmtId="0" fontId="20" fillId="13" borderId="19" xfId="1" applyNumberFormat="1" applyFont="1" applyFill="1" applyBorder="1" applyAlignment="1">
      <alignment horizontal="center" vertical="center" wrapText="1"/>
    </xf>
    <xf numFmtId="164" fontId="20" fillId="13" borderId="18" xfId="1" applyFont="1" applyFill="1" applyBorder="1" applyAlignment="1">
      <alignment horizontal="center" vertical="center" wrapText="1"/>
    </xf>
    <xf numFmtId="164" fontId="20" fillId="13" borderId="19" xfId="1" applyFont="1" applyFill="1" applyBorder="1" applyAlignment="1">
      <alignment horizontal="center" vertical="center" wrapText="1"/>
    </xf>
    <xf numFmtId="0" fontId="20" fillId="19" borderId="7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left" vertical="center"/>
    </xf>
    <xf numFmtId="0" fontId="20" fillId="19" borderId="6" xfId="0" applyFont="1" applyFill="1" applyBorder="1" applyAlignment="1">
      <alignment horizontal="left" vertical="center"/>
    </xf>
    <xf numFmtId="0" fontId="9" fillId="14" borderId="21" xfId="2" applyFont="1" applyFill="1" applyBorder="1" applyAlignment="1">
      <alignment horizontal="center" vertical="center"/>
    </xf>
    <xf numFmtId="0" fontId="9" fillId="14" borderId="22" xfId="2" applyFont="1" applyFill="1" applyBorder="1" applyAlignment="1">
      <alignment horizontal="center" vertical="center"/>
    </xf>
    <xf numFmtId="0" fontId="20" fillId="0" borderId="15" xfId="2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164" fontId="20" fillId="13" borderId="21" xfId="1" applyFont="1" applyFill="1" applyBorder="1" applyAlignment="1">
      <alignment horizontal="center" vertical="center" wrapText="1"/>
    </xf>
    <xf numFmtId="164" fontId="20" fillId="13" borderId="17" xfId="1" applyFont="1" applyFill="1" applyBorder="1" applyAlignment="1">
      <alignment horizontal="center" vertical="center" wrapText="1"/>
    </xf>
    <xf numFmtId="164" fontId="20" fillId="13" borderId="22" xfId="1" applyFont="1" applyFill="1" applyBorder="1" applyAlignment="1">
      <alignment horizontal="center" vertical="center" wrapText="1"/>
    </xf>
    <xf numFmtId="164" fontId="20" fillId="13" borderId="12" xfId="1" applyFont="1" applyFill="1" applyBorder="1" applyAlignment="1">
      <alignment horizontal="center" vertical="center" wrapText="1"/>
    </xf>
    <xf numFmtId="164" fontId="20" fillId="13" borderId="13" xfId="1" applyFont="1" applyFill="1" applyBorder="1" applyAlignment="1">
      <alignment horizontal="center" vertical="center" wrapText="1"/>
    </xf>
    <xf numFmtId="164" fontId="20" fillId="13" borderId="14" xfId="1" applyFont="1" applyFill="1" applyBorder="1" applyAlignment="1">
      <alignment horizontal="center" vertical="center" wrapText="1"/>
    </xf>
    <xf numFmtId="0" fontId="22" fillId="18" borderId="34" xfId="0" applyFont="1" applyFill="1" applyBorder="1" applyAlignment="1">
      <alignment horizontal="left" vertical="center"/>
    </xf>
    <xf numFmtId="0" fontId="22" fillId="18" borderId="35" xfId="0" applyFont="1" applyFill="1" applyBorder="1" applyAlignment="1">
      <alignment horizontal="left" vertical="center"/>
    </xf>
    <xf numFmtId="0" fontId="22" fillId="18" borderId="36" xfId="0" applyFont="1" applyFill="1" applyBorder="1" applyAlignment="1">
      <alignment horizontal="left" vertical="center"/>
    </xf>
    <xf numFmtId="164" fontId="20" fillId="0" borderId="18" xfId="1" applyFont="1" applyFill="1" applyBorder="1" applyAlignment="1">
      <alignment horizontal="center" vertical="center" wrapText="1"/>
    </xf>
    <xf numFmtId="164" fontId="20" fillId="0" borderId="19" xfId="1" applyFont="1" applyFill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164" fontId="20" fillId="13" borderId="15" xfId="1" applyFont="1" applyFill="1" applyBorder="1" applyAlignment="1">
      <alignment horizontal="center" vertical="center" wrapText="1"/>
    </xf>
    <xf numFmtId="0" fontId="20" fillId="13" borderId="15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2" fontId="20" fillId="0" borderId="0" xfId="0" applyNumberFormat="1" applyFont="1" applyAlignment="1">
      <alignment horizontal="center" vertical="center"/>
    </xf>
    <xf numFmtId="0" fontId="36" fillId="6" borderId="0" xfId="0" applyFont="1" applyFill="1" applyAlignment="1">
      <alignment horizontal="center"/>
    </xf>
    <xf numFmtId="1" fontId="21" fillId="0" borderId="15" xfId="0" applyNumberFormat="1" applyFont="1" applyBorder="1" applyAlignment="1">
      <alignment horizontal="center" vertical="center"/>
    </xf>
    <xf numFmtId="2" fontId="20" fillId="7" borderId="10" xfId="0" applyNumberFormat="1" applyFont="1" applyFill="1" applyBorder="1" applyAlignment="1">
      <alignment horizontal="center" vertical="center"/>
    </xf>
    <xf numFmtId="2" fontId="20" fillId="7" borderId="6" xfId="0" applyNumberFormat="1" applyFont="1" applyFill="1" applyBorder="1" applyAlignment="1">
      <alignment horizontal="center" vertical="center"/>
    </xf>
    <xf numFmtId="40" fontId="20" fillId="0" borderId="15" xfId="0" applyNumberFormat="1" applyFont="1" applyBorder="1" applyAlignment="1">
      <alignment horizontal="center"/>
    </xf>
    <xf numFmtId="0" fontId="20" fillId="19" borderId="34" xfId="0" applyFont="1" applyFill="1" applyBorder="1" applyAlignment="1">
      <alignment horizontal="left" vertical="center"/>
    </xf>
    <xf numFmtId="0" fontId="20" fillId="19" borderId="35" xfId="0" applyFont="1" applyFill="1" applyBorder="1" applyAlignment="1">
      <alignment horizontal="left" vertical="center"/>
    </xf>
    <xf numFmtId="0" fontId="20" fillId="19" borderId="36" xfId="0" applyFont="1" applyFill="1" applyBorder="1" applyAlignment="1">
      <alignment horizontal="left" vertical="center"/>
    </xf>
    <xf numFmtId="2" fontId="20" fillId="7" borderId="41" xfId="0" applyNumberFormat="1" applyFont="1" applyFill="1" applyBorder="1" applyAlignment="1">
      <alignment horizontal="center" vertical="center"/>
    </xf>
    <xf numFmtId="2" fontId="20" fillId="7" borderId="42" xfId="0" applyNumberFormat="1" applyFont="1" applyFill="1" applyBorder="1" applyAlignment="1">
      <alignment horizontal="center" vertical="center"/>
    </xf>
    <xf numFmtId="6" fontId="21" fillId="0" borderId="15" xfId="0" applyNumberFormat="1" applyFont="1" applyBorder="1" applyAlignment="1">
      <alignment horizontal="center"/>
    </xf>
    <xf numFmtId="2" fontId="20" fillId="7" borderId="5" xfId="0" applyNumberFormat="1" applyFont="1" applyFill="1" applyBorder="1" applyAlignment="1">
      <alignment horizontal="center" vertical="center"/>
    </xf>
    <xf numFmtId="2" fontId="20" fillId="7" borderId="0" xfId="0" applyNumberFormat="1" applyFont="1" applyFill="1" applyAlignment="1">
      <alignment horizontal="center" vertical="center"/>
    </xf>
    <xf numFmtId="2" fontId="20" fillId="7" borderId="4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1" fontId="21" fillId="0" borderId="15" xfId="0" applyNumberFormat="1" applyFont="1" applyBorder="1" applyAlignment="1">
      <alignment horizontal="center"/>
    </xf>
    <xf numFmtId="40" fontId="20" fillId="0" borderId="15" xfId="0" applyNumberFormat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2" fontId="22" fillId="0" borderId="18" xfId="0" applyNumberFormat="1" applyFont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/>
    </xf>
    <xf numFmtId="0" fontId="22" fillId="18" borderId="37" xfId="0" applyFont="1" applyFill="1" applyBorder="1" applyAlignment="1">
      <alignment horizontal="left" vertical="center"/>
    </xf>
    <xf numFmtId="0" fontId="22" fillId="18" borderId="38" xfId="0" applyFont="1" applyFill="1" applyBorder="1" applyAlignment="1">
      <alignment horizontal="left" vertical="center"/>
    </xf>
    <xf numFmtId="0" fontId="22" fillId="18" borderId="39" xfId="0" applyFont="1" applyFill="1" applyBorder="1" applyAlignment="1">
      <alignment horizontal="left" vertic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colors>
    <mruColors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Eficácia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2169437846397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4-40F5-A862-8BA286C45FB7}"/>
                </c:ext>
              </c:extLst>
            </c:dLbl>
            <c:dLbl>
              <c:idx val="1"/>
              <c:layout>
                <c:manualLayout>
                  <c:x val="1.9002375296912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4-40F5-A862-8BA286C45F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C94-40F5-A862-8BA286C45F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pyramid"/>
        <c:axId val="151668224"/>
        <c:axId val="151687552"/>
        <c:axId val="0"/>
      </c:bar3DChart>
      <c:catAx>
        <c:axId val="1516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51687552"/>
        <c:crosses val="autoZero"/>
        <c:auto val="1"/>
        <c:lblAlgn val="ctr"/>
        <c:lblOffset val="100"/>
        <c:noMultiLvlLbl val="0"/>
      </c:catAx>
      <c:valAx>
        <c:axId val="151687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66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en-US" sz="1100"/>
              <a:t>Eficiência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45F-4314-A0D8-63E9BBB73A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pyramid"/>
        <c:axId val="151711104"/>
        <c:axId val="187070720"/>
        <c:axId val="0"/>
      </c:bar3DChart>
      <c:catAx>
        <c:axId val="1517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 b="1"/>
            </a:pPr>
            <a:endParaRPr lang="pt-PT"/>
          </a:p>
        </c:txPr>
        <c:crossAx val="187070720"/>
        <c:crosses val="autoZero"/>
        <c:auto val="1"/>
        <c:lblAlgn val="ctr"/>
        <c:lblOffset val="100"/>
        <c:noMultiLvlLbl val="0"/>
      </c:catAx>
      <c:valAx>
        <c:axId val="18707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7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Recursos Financeiros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3E-4B4D-B61B-77A71FD554B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3E-4B4D-B61B-77A71FD554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87084160"/>
        <c:axId val="186791040"/>
      </c:barChart>
      <c:catAx>
        <c:axId val="1870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86791040"/>
        <c:crosses val="autoZero"/>
        <c:auto val="1"/>
        <c:lblAlgn val="ctr"/>
        <c:lblOffset val="100"/>
        <c:noMultiLvlLbl val="0"/>
      </c:catAx>
      <c:valAx>
        <c:axId val="18679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84160"/>
        <c:crosses val="autoZero"/>
        <c:crossBetween val="between"/>
        <c:majorUnit val="21995.672999999992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C-418D-AA39-91DB5658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34048"/>
        <c:axId val="144066048"/>
      </c:barChart>
      <c:catAx>
        <c:axId val="872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066048"/>
        <c:crosses val="autoZero"/>
        <c:auto val="1"/>
        <c:lblAlgn val="ctr"/>
        <c:lblOffset val="100"/>
        <c:noMultiLvlLbl val="0"/>
      </c:catAx>
      <c:valAx>
        <c:axId val="144066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8723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FB4-4518-9639-AFBA26A16A6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FB4-4518-9639-AFBA26A16A6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FB4-4518-9639-AFBA26A16A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4-4518-9639-AFBA26A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1DB-4C59-BCEE-0E3C75DC7AE7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1DB-4C59-BCEE-0E3C75DC7AE7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1DB-4C59-BCEE-0E3C75DC7AE7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1DB-4C59-BCEE-0E3C75DC7AE7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1DB-4C59-BCEE-0E3C75DC7AE7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31DB-4C59-BCEE-0E3C75DC7AE7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31DB-4C59-BCEE-0E3C75DC7AE7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1DB-4C59-BCEE-0E3C75DC7AE7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31DB-4C59-BCEE-0E3C75DC7AE7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31DB-4C59-BCEE-0E3C75DC7A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Cálculos!$B$20:$B$29</c:f>
              <c:strCache>
                <c:ptCount val="10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  <c:pt idx="5">
                  <c:v>Obj 6</c:v>
                </c:pt>
                <c:pt idx="6">
                  <c:v>Obj 7</c:v>
                </c:pt>
                <c:pt idx="7">
                  <c:v>Obj 8</c:v>
                </c:pt>
                <c:pt idx="8">
                  <c:v>Obj 9</c:v>
                </c:pt>
                <c:pt idx="9">
                  <c:v>Obj 10</c:v>
                </c:pt>
              </c:strCache>
            </c:strRef>
          </c:cat>
          <c:val>
            <c:numRef>
              <c:f>Cálculos!$D$20:$D$29</c:f>
              <c:numCache>
                <c:formatCode>0.00%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1DB-4C59-BCEE-0E3C75DC7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836-4A5F-9ECF-C680EEB26F10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836-4A5F-9ECF-C680EEB26F10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836-4A5F-9ECF-C680EEB26F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5-4E11-8EA6-8A6E3323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D4F-421C-9FC2-18D848A90C00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D4F-421C-9FC2-18D848A90C00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D4F-421C-9FC2-18D848A90C00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D4F-421C-9FC2-18D848A90C00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D4F-421C-9FC2-18D848A90C00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D4F-421C-9FC2-18D848A90C00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D4F-421C-9FC2-18D848A90C00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D4F-421C-9FC2-18D848A90C00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7D4F-421C-9FC2-18D848A90C00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7D4F-421C-9FC2-18D848A90C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Cálculos!$B$20:$B$29</c:f>
              <c:strCache>
                <c:ptCount val="10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  <c:pt idx="5">
                  <c:v>Obj 6</c:v>
                </c:pt>
                <c:pt idx="6">
                  <c:v>Obj 7</c:v>
                </c:pt>
                <c:pt idx="7">
                  <c:v>Obj 8</c:v>
                </c:pt>
                <c:pt idx="8">
                  <c:v>Obj 9</c:v>
                </c:pt>
                <c:pt idx="9">
                  <c:v>Obj 10</c:v>
                </c:pt>
              </c:strCache>
            </c:strRef>
          </c:cat>
          <c:val>
            <c:numRef>
              <c:f>Cálculos!$D$20:$D$29</c:f>
              <c:numCache>
                <c:formatCode>0.00%</c:formatCode>
                <c:ptCount val="1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3-49B6-9D8F-278EFBDA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6-4B3D-B7BB-90BD0BF1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869120"/>
        <c:axId val="258870656"/>
      </c:barChart>
      <c:catAx>
        <c:axId val="25886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870656"/>
        <c:crosses val="autoZero"/>
        <c:auto val="1"/>
        <c:lblAlgn val="ctr"/>
        <c:lblOffset val="100"/>
        <c:noMultiLvlLbl val="0"/>
      </c:catAx>
      <c:valAx>
        <c:axId val="258870656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2588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81</xdr:row>
      <xdr:rowOff>28575</xdr:rowOff>
    </xdr:from>
    <xdr:to>
      <xdr:col>3</xdr:col>
      <xdr:colOff>1609725</xdr:colOff>
      <xdr:row>94</xdr:row>
      <xdr:rowOff>38100</xdr:rowOff>
    </xdr:to>
    <xdr:graphicFrame macro="">
      <xdr:nvGraphicFramePr>
        <xdr:cNvPr id="27859" name="Chart 4">
          <a:extLst>
            <a:ext uri="{FF2B5EF4-FFF2-40B4-BE49-F238E27FC236}">
              <a16:creationId xmlns:a16="http://schemas.microsoft.com/office/drawing/2014/main" id="{00000000-0008-0000-0000-0000D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94</xdr:row>
      <xdr:rowOff>114300</xdr:rowOff>
    </xdr:from>
    <xdr:to>
      <xdr:col>3</xdr:col>
      <xdr:colOff>1600200</xdr:colOff>
      <xdr:row>108</xdr:row>
      <xdr:rowOff>161925</xdr:rowOff>
    </xdr:to>
    <xdr:graphicFrame macro="">
      <xdr:nvGraphicFramePr>
        <xdr:cNvPr id="27860" name="Chart 7">
          <a:extLst>
            <a:ext uri="{FF2B5EF4-FFF2-40B4-BE49-F238E27FC236}">
              <a16:creationId xmlns:a16="http://schemas.microsoft.com/office/drawing/2014/main" id="{00000000-0008-0000-0000-0000D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91</xdr:row>
      <xdr:rowOff>66675</xdr:rowOff>
    </xdr:from>
    <xdr:to>
      <xdr:col>10</xdr:col>
      <xdr:colOff>0</xdr:colOff>
      <xdr:row>103</xdr:row>
      <xdr:rowOff>28575</xdr:rowOff>
    </xdr:to>
    <xdr:graphicFrame macro="">
      <xdr:nvGraphicFramePr>
        <xdr:cNvPr id="27863" name="Chart 12">
          <a:extLst>
            <a:ext uri="{FF2B5EF4-FFF2-40B4-BE49-F238E27FC236}">
              <a16:creationId xmlns:a16="http://schemas.microsoft.com/office/drawing/2014/main" id="{00000000-0008-0000-0000-0000D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</xdr:row>
      <xdr:rowOff>80253</xdr:rowOff>
    </xdr:from>
    <xdr:to>
      <xdr:col>11</xdr:col>
      <xdr:colOff>449943</xdr:colOff>
      <xdr:row>6</xdr:row>
      <xdr:rowOff>3568701</xdr:rowOff>
    </xdr:to>
    <xdr:sp macro="" textlink="">
      <xdr:nvSpPr>
        <xdr:cNvPr id="56" name="AutoShape 3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gray">
        <a:xfrm>
          <a:off x="304800" y="3077453"/>
          <a:ext cx="12819743" cy="3488448"/>
        </a:xfrm>
        <a:prstGeom prst="roundRect">
          <a:avLst>
            <a:gd name="adj" fmla="val 11921"/>
          </a:avLst>
        </a:prstGeom>
        <a:solidFill>
          <a:schemeClr val="tx2">
            <a:lumMod val="40000"/>
            <a:lumOff val="60000"/>
          </a:schemeClr>
        </a:solidFill>
        <a:ln w="9525">
          <a:solidFill>
            <a:srgbClr val="FEFEFE"/>
          </a:solidFill>
          <a:round/>
          <a:headEnd/>
          <a:tailEnd/>
        </a:ln>
      </xdr:spPr>
    </xdr:sp>
    <xdr:clientData/>
  </xdr:twoCellAnchor>
  <xdr:twoCellAnchor>
    <xdr:from>
      <xdr:col>1</xdr:col>
      <xdr:colOff>391948</xdr:colOff>
      <xdr:row>6</xdr:row>
      <xdr:rowOff>2207506</xdr:rowOff>
    </xdr:from>
    <xdr:to>
      <xdr:col>9</xdr:col>
      <xdr:colOff>234382</xdr:colOff>
      <xdr:row>6</xdr:row>
      <xdr:rowOff>2856593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gray">
        <a:xfrm>
          <a:off x="1458748" y="5204706"/>
          <a:ext cx="105358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404648</xdr:colOff>
      <xdr:row>6</xdr:row>
      <xdr:rowOff>645042</xdr:rowOff>
    </xdr:from>
    <xdr:to>
      <xdr:col>9</xdr:col>
      <xdr:colOff>247082</xdr:colOff>
      <xdr:row>6</xdr:row>
      <xdr:rowOff>1278166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gray">
        <a:xfrm>
          <a:off x="1471448" y="3642242"/>
          <a:ext cx="10535834" cy="63312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404648</xdr:colOff>
      <xdr:row>6</xdr:row>
      <xdr:rowOff>1401661</xdr:rowOff>
    </xdr:from>
    <xdr:to>
      <xdr:col>9</xdr:col>
      <xdr:colOff>247082</xdr:colOff>
      <xdr:row>6</xdr:row>
      <xdr:rowOff>2028372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gray">
        <a:xfrm>
          <a:off x="1471448" y="4398861"/>
          <a:ext cx="10535834" cy="626711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387350</xdr:colOff>
      <xdr:row>6</xdr:row>
      <xdr:rowOff>150103</xdr:rowOff>
    </xdr:from>
    <xdr:to>
      <xdr:col>9</xdr:col>
      <xdr:colOff>232229</xdr:colOff>
      <xdr:row>6</xdr:row>
      <xdr:rowOff>500743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gray">
        <a:xfrm>
          <a:off x="1454150" y="3147303"/>
          <a:ext cx="10538279" cy="350640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</a:t>
          </a:r>
        </a:p>
      </xdr:txBody>
    </xdr:sp>
    <xdr:clientData/>
  </xdr:twoCellAnchor>
  <xdr:twoCellAnchor>
    <xdr:from>
      <xdr:col>2</xdr:col>
      <xdr:colOff>558800</xdr:colOff>
      <xdr:row>8</xdr:row>
      <xdr:rowOff>152400</xdr:rowOff>
    </xdr:from>
    <xdr:to>
      <xdr:col>6</xdr:col>
      <xdr:colOff>657225</xdr:colOff>
      <xdr:row>8</xdr:row>
      <xdr:rowOff>2338388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5</xdr:row>
      <xdr:rowOff>0</xdr:rowOff>
    </xdr:from>
    <xdr:to>
      <xdr:col>11</xdr:col>
      <xdr:colOff>596900</xdr:colOff>
      <xdr:row>6</xdr:row>
      <xdr:rowOff>38100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CAFFFA30-D626-6D49-C640-AB98AF177241}"/>
            </a:ext>
          </a:extLst>
        </xdr:cNvPr>
        <xdr:cNvSpPr/>
      </xdr:nvSpPr>
      <xdr:spPr>
        <a:xfrm>
          <a:off x="76200" y="2324100"/>
          <a:ext cx="13195300" cy="711200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190500</xdr:colOff>
      <xdr:row>5</xdr:row>
      <xdr:rowOff>38100</xdr:rowOff>
    </xdr:from>
    <xdr:to>
      <xdr:col>11</xdr:col>
      <xdr:colOff>495300</xdr:colOff>
      <xdr:row>5</xdr:row>
      <xdr:rowOff>584200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AB052190-723B-56F6-8009-CC5BA441F5E4}"/>
            </a:ext>
          </a:extLst>
        </xdr:cNvPr>
        <xdr:cNvSpPr/>
      </xdr:nvSpPr>
      <xdr:spPr>
        <a:xfrm>
          <a:off x="190500" y="2476500"/>
          <a:ext cx="12979400" cy="5461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406400</xdr:colOff>
      <xdr:row>5</xdr:row>
      <xdr:rowOff>76200</xdr:rowOff>
    </xdr:from>
    <xdr:to>
      <xdr:col>11</xdr:col>
      <xdr:colOff>444500</xdr:colOff>
      <xdr:row>5</xdr:row>
      <xdr:rowOff>508000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54461E0-CE49-D875-CF0A-E471733BC54F}"/>
            </a:ext>
          </a:extLst>
        </xdr:cNvPr>
        <xdr:cNvSpPr txBox="1"/>
      </xdr:nvSpPr>
      <xdr:spPr>
        <a:xfrm>
          <a:off x="406400" y="2514600"/>
          <a:ext cx="12712700" cy="431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400" b="1">
              <a:solidFill>
                <a:schemeClr val="bg1"/>
              </a:solidFill>
            </a:rPr>
            <a:t>Visão: Ser um Serviço de referência na Região na Coordenação das</a:t>
          </a:r>
          <a:r>
            <a:rPr lang="pt-PT" sz="1400" b="1" baseline="0">
              <a:solidFill>
                <a:schemeClr val="bg1"/>
              </a:solidFill>
            </a:rPr>
            <a:t> políticas publicas territoriais e no apoio técnico e </a:t>
          </a:r>
          <a:r>
            <a:rPr lang="pt-PT" sz="14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financeiro às autarquias</a:t>
          </a:r>
          <a:r>
            <a:rPr lang="pt-PT" sz="14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Locais.</a:t>
          </a:r>
          <a:endParaRPr lang="pt-PT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3</xdr:row>
      <xdr:rowOff>406400</xdr:rowOff>
    </xdr:from>
    <xdr:to>
      <xdr:col>11</xdr:col>
      <xdr:colOff>596900</xdr:colOff>
      <xdr:row>4</xdr:row>
      <xdr:rowOff>787400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A30406F9-E7CE-4A3F-9460-A8D30996103C}"/>
            </a:ext>
          </a:extLst>
        </xdr:cNvPr>
        <xdr:cNvSpPr/>
      </xdr:nvSpPr>
      <xdr:spPr>
        <a:xfrm>
          <a:off x="76200" y="1435100"/>
          <a:ext cx="13195300" cy="825500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241300</xdr:colOff>
      <xdr:row>4</xdr:row>
      <xdr:rowOff>76200</xdr:rowOff>
    </xdr:from>
    <xdr:to>
      <xdr:col>11</xdr:col>
      <xdr:colOff>546100</xdr:colOff>
      <xdr:row>4</xdr:row>
      <xdr:rowOff>711200</xdr:rowOff>
    </xdr:to>
    <xdr:sp macro="" textlink="">
      <xdr:nvSpPr>
        <xdr:cNvPr id="19" name="Retângulo: Cantos Arredondados 18">
          <a:extLst>
            <a:ext uri="{FF2B5EF4-FFF2-40B4-BE49-F238E27FC236}">
              <a16:creationId xmlns:a16="http://schemas.microsoft.com/office/drawing/2014/main" id="{1FE477CD-8490-4515-B2E6-8D3525D754FE}"/>
            </a:ext>
          </a:extLst>
        </xdr:cNvPr>
        <xdr:cNvSpPr/>
      </xdr:nvSpPr>
      <xdr:spPr>
        <a:xfrm>
          <a:off x="241300" y="1549400"/>
          <a:ext cx="12979400" cy="635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241300</xdr:colOff>
      <xdr:row>4</xdr:row>
      <xdr:rowOff>76200</xdr:rowOff>
    </xdr:from>
    <xdr:to>
      <xdr:col>11</xdr:col>
      <xdr:colOff>279400</xdr:colOff>
      <xdr:row>4</xdr:row>
      <xdr:rowOff>673100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22D93319-4A28-47F0-950F-708EA10A30B9}"/>
            </a:ext>
          </a:extLst>
        </xdr:cNvPr>
        <xdr:cNvSpPr txBox="1"/>
      </xdr:nvSpPr>
      <xdr:spPr>
        <a:xfrm>
          <a:off x="241300" y="1549400"/>
          <a:ext cx="12712700" cy="5969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400" b="1">
              <a:solidFill>
                <a:schemeClr val="bg1"/>
              </a:solidFill>
            </a:rPr>
            <a:t>Missão: Coordenar, acompanhar, avaliar e fiscalizar a execução das políticas regionais, promovendo a cooperação e o trabalho conjunto entre as administrações</a:t>
          </a:r>
          <a:r>
            <a:rPr lang="pt-PT" sz="1400" b="1" baseline="0">
              <a:solidFill>
                <a:schemeClr val="bg1"/>
              </a:solidFill>
            </a:rPr>
            <a:t> regional e local,  a favor do desenvolvimento dos municipios e freguesias, bem como assegurar a gestão e coordenação de todos os projets e processsos que as concretizem.</a:t>
          </a:r>
          <a:endParaRPr lang="pt-PT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495300</xdr:colOff>
      <xdr:row>6</xdr:row>
      <xdr:rowOff>774700</xdr:rowOff>
    </xdr:from>
    <xdr:to>
      <xdr:col>9</xdr:col>
      <xdr:colOff>63500</xdr:colOff>
      <xdr:row>6</xdr:row>
      <xdr:rowOff>1257300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66CA3D18-A3F9-E7EE-E604-9769FBBB555E}"/>
            </a:ext>
          </a:extLst>
        </xdr:cNvPr>
        <xdr:cNvSpPr/>
      </xdr:nvSpPr>
      <xdr:spPr>
        <a:xfrm>
          <a:off x="1562100" y="3771900"/>
          <a:ext cx="10261600" cy="4826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596900</xdr:colOff>
      <xdr:row>6</xdr:row>
      <xdr:rowOff>850900</xdr:rowOff>
    </xdr:from>
    <xdr:to>
      <xdr:col>8</xdr:col>
      <xdr:colOff>647700</xdr:colOff>
      <xdr:row>6</xdr:row>
      <xdr:rowOff>1155700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5D46D7DE-C825-D513-768D-D29BA2BAD778}"/>
            </a:ext>
          </a:extLst>
        </xdr:cNvPr>
        <xdr:cNvSpPr txBox="1"/>
      </xdr:nvSpPr>
      <xdr:spPr>
        <a:xfrm>
          <a:off x="1663700" y="3848100"/>
          <a:ext cx="100203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/>
              </a:solidFill>
            </a:rPr>
            <a:t>OE 1: Promover o desenvolvimento</a:t>
          </a:r>
          <a:r>
            <a:rPr lang="pt-PT" sz="1200" b="1" baseline="0">
              <a:solidFill>
                <a:schemeClr val="bg1"/>
              </a:solidFill>
            </a:rPr>
            <a:t> de novas formas e instrumentos de cooperação entre o Governo Regional e as autarquias locais.</a:t>
          </a:r>
          <a:endParaRPr lang="pt-PT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527112</xdr:colOff>
      <xdr:row>6</xdr:row>
      <xdr:rowOff>1480582</xdr:rowOff>
    </xdr:from>
    <xdr:to>
      <xdr:col>9</xdr:col>
      <xdr:colOff>95312</xdr:colOff>
      <xdr:row>6</xdr:row>
      <xdr:rowOff>1963182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5CC43EC5-181F-4A31-A9AD-DA91AD437C75}"/>
            </a:ext>
          </a:extLst>
        </xdr:cNvPr>
        <xdr:cNvSpPr/>
      </xdr:nvSpPr>
      <xdr:spPr>
        <a:xfrm>
          <a:off x="1593912" y="4477782"/>
          <a:ext cx="10261600" cy="4826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527112</xdr:colOff>
      <xdr:row>6</xdr:row>
      <xdr:rowOff>1524000</xdr:rowOff>
    </xdr:from>
    <xdr:to>
      <xdr:col>8</xdr:col>
      <xdr:colOff>577912</xdr:colOff>
      <xdr:row>6</xdr:row>
      <xdr:rowOff>1905000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48B86385-6323-4790-93EA-1B05EAA33E41}"/>
            </a:ext>
          </a:extLst>
        </xdr:cNvPr>
        <xdr:cNvSpPr txBox="1"/>
      </xdr:nvSpPr>
      <xdr:spPr>
        <a:xfrm>
          <a:off x="1593912" y="4521200"/>
          <a:ext cx="100203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OE 2: Apoiar as autarquias locais nos domínios</a:t>
          </a:r>
          <a:r>
            <a:rPr lang="pt-PT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da cooperação técnica e financeira, do ordenamento do território, jurídico e de gestão.</a:t>
          </a:r>
          <a:endParaRPr lang="pt-PT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506248</xdr:colOff>
      <xdr:row>6</xdr:row>
      <xdr:rowOff>2296406</xdr:rowOff>
    </xdr:from>
    <xdr:to>
      <xdr:col>9</xdr:col>
      <xdr:colOff>74448</xdr:colOff>
      <xdr:row>6</xdr:row>
      <xdr:rowOff>2779006</xdr:rowOff>
    </xdr:to>
    <xdr:sp macro="" textlink="">
      <xdr:nvSpPr>
        <xdr:cNvPr id="25" name="Retângulo: Cantos Arredondados 24">
          <a:extLst>
            <a:ext uri="{FF2B5EF4-FFF2-40B4-BE49-F238E27FC236}">
              <a16:creationId xmlns:a16="http://schemas.microsoft.com/office/drawing/2014/main" id="{813E814C-CB92-4C6C-93AD-0CB29E1EF10B}"/>
            </a:ext>
          </a:extLst>
        </xdr:cNvPr>
        <xdr:cNvSpPr/>
      </xdr:nvSpPr>
      <xdr:spPr>
        <a:xfrm>
          <a:off x="1573048" y="5293606"/>
          <a:ext cx="10261600" cy="4826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635000</xdr:colOff>
      <xdr:row>6</xdr:row>
      <xdr:rowOff>2413000</xdr:rowOff>
    </xdr:from>
    <xdr:to>
      <xdr:col>8</xdr:col>
      <xdr:colOff>673100</xdr:colOff>
      <xdr:row>6</xdr:row>
      <xdr:rowOff>2717800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E4CC7C8D-B8D9-E5EB-0058-E63C637EE235}"/>
            </a:ext>
          </a:extLst>
        </xdr:cNvPr>
        <xdr:cNvSpPr txBox="1"/>
      </xdr:nvSpPr>
      <xdr:spPr>
        <a:xfrm>
          <a:off x="1701800" y="5410200"/>
          <a:ext cx="100076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OE 3: Reforçar o processo de melhoria continua</a:t>
          </a:r>
          <a:r>
            <a:rPr lang="pt-PT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dos serviços prestados .</a:t>
          </a:r>
          <a:endParaRPr lang="pt-PT" sz="1200">
            <a:solidFill>
              <a:schemeClr val="bg1"/>
            </a:solidFill>
            <a:effectLst/>
          </a:endParaRPr>
        </a:p>
        <a:p>
          <a:endParaRPr lang="pt-PT" sz="1100"/>
        </a:p>
      </xdr:txBody>
    </xdr:sp>
    <xdr:clientData/>
  </xdr:twoCellAnchor>
  <xdr:twoCellAnchor>
    <xdr:from>
      <xdr:col>0</xdr:col>
      <xdr:colOff>0</xdr:colOff>
      <xdr:row>119</xdr:row>
      <xdr:rowOff>114300</xdr:rowOff>
    </xdr:from>
    <xdr:to>
      <xdr:col>3</xdr:col>
      <xdr:colOff>1663700</xdr:colOff>
      <xdr:row>138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BC68CF-3406-4F47-80A9-76C3C564E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2235200</xdr:colOff>
      <xdr:row>120</xdr:row>
      <xdr:rowOff>12700</xdr:rowOff>
    </xdr:from>
    <xdr:to>
      <xdr:col>12</xdr:col>
      <xdr:colOff>0</xdr:colOff>
      <xdr:row>138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883680-99BD-4A56-B1C8-54163CEEA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180975</xdr:rowOff>
    </xdr:from>
    <xdr:to>
      <xdr:col>14</xdr:col>
      <xdr:colOff>85725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17</xdr:row>
      <xdr:rowOff>180974</xdr:rowOff>
    </xdr:from>
    <xdr:to>
      <xdr:col>14</xdr:col>
      <xdr:colOff>1057275</xdr:colOff>
      <xdr:row>30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342899</xdr:colOff>
      <xdr:row>49</xdr:row>
      <xdr:rowOff>109537</xdr:rowOff>
    </xdr:from>
    <xdr:to>
      <xdr:col>25</xdr:col>
      <xdr:colOff>228599</xdr:colOff>
      <xdr:row>61</xdr:row>
      <xdr:rowOff>9525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showGridLines="0" tabSelected="1" topLeftCell="A5" zoomScale="75" zoomScaleNormal="75" zoomScaleSheetLayoutView="70" workbookViewId="0">
      <selection activeCell="G54" sqref="G54"/>
    </sheetView>
  </sheetViews>
  <sheetFormatPr defaultColWidth="9.109375" defaultRowHeight="11.4" x14ac:dyDescent="0.2"/>
  <cols>
    <col min="1" max="1" width="16" style="2" customWidth="1"/>
    <col min="2" max="2" width="11.6640625" style="2" customWidth="1"/>
    <col min="3" max="3" width="38.109375" style="2" customWidth="1"/>
    <col min="4" max="4" width="54.6640625" style="2" customWidth="1"/>
    <col min="5" max="5" width="8.88671875" style="2" customWidth="1"/>
    <col min="6" max="6" width="15.88671875" style="2" customWidth="1"/>
    <col min="7" max="7" width="13.109375" style="9" bestFit="1" customWidth="1"/>
    <col min="8" max="8" width="7" style="2" customWidth="1"/>
    <col min="9" max="9" width="10.88671875" style="2" customWidth="1"/>
    <col min="10" max="10" width="8.33203125" style="2" customWidth="1"/>
    <col min="11" max="11" width="5.33203125" style="2" customWidth="1"/>
    <col min="12" max="12" width="10.109375" style="2" customWidth="1"/>
    <col min="13" max="13" width="9.109375" style="2"/>
    <col min="14" max="14" width="0" style="2" hidden="1" customWidth="1"/>
    <col min="15" max="16384" width="9.109375" style="2"/>
  </cols>
  <sheetData>
    <row r="1" spans="1:18" s="5" customFormat="1" ht="34.5" customHeight="1" x14ac:dyDescent="0.3">
      <c r="A1" s="205" t="s">
        <v>79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3"/>
      <c r="N1" s="3"/>
      <c r="O1" s="3"/>
    </row>
    <row r="2" spans="1:18" s="5" customFormat="1" ht="13.5" customHeight="1" x14ac:dyDescent="0.3">
      <c r="A2" s="214" t="s">
        <v>162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6"/>
      <c r="M2" s="3"/>
      <c r="N2" s="3"/>
      <c r="O2" s="3"/>
    </row>
    <row r="3" spans="1:18" s="26" customFormat="1" ht="32.25" customHeight="1" x14ac:dyDescent="0.3">
      <c r="A3" s="92" t="s">
        <v>80</v>
      </c>
      <c r="B3" s="93"/>
      <c r="C3" s="93"/>
      <c r="D3" s="93"/>
      <c r="E3" s="93"/>
      <c r="F3" s="94"/>
      <c r="G3" s="95"/>
      <c r="H3" s="94"/>
      <c r="I3" s="94"/>
      <c r="J3"/>
      <c r="K3" s="94"/>
      <c r="L3" s="96"/>
      <c r="M3" s="25"/>
      <c r="N3" s="25"/>
      <c r="O3" s="25"/>
    </row>
    <row r="4" spans="1:18" s="30" customFormat="1" ht="34.5" customHeight="1" x14ac:dyDescent="0.3">
      <c r="A4" s="27" t="s">
        <v>81</v>
      </c>
      <c r="B4" s="97"/>
      <c r="C4" s="97"/>
      <c r="D4" s="97"/>
      <c r="E4" s="97"/>
      <c r="F4" s="97"/>
      <c r="G4" s="98"/>
      <c r="H4" s="97"/>
      <c r="I4" s="97"/>
      <c r="J4" s="97"/>
      <c r="K4" s="97"/>
      <c r="L4" s="28"/>
      <c r="M4" s="29"/>
      <c r="N4" s="29"/>
      <c r="O4" s="29"/>
    </row>
    <row r="5" spans="1:18" s="30" customFormat="1" ht="66.75" customHeight="1" x14ac:dyDescent="0.3">
      <c r="A5" s="27"/>
      <c r="B5" s="97"/>
      <c r="C5" s="97"/>
      <c r="D5" s="97"/>
      <c r="E5" s="97"/>
      <c r="F5" s="97"/>
      <c r="G5" s="98"/>
      <c r="H5" s="97"/>
      <c r="I5" s="97"/>
      <c r="J5" s="97"/>
      <c r="K5" s="97"/>
      <c r="L5" s="28"/>
      <c r="M5" s="29"/>
      <c r="N5" s="29"/>
      <c r="O5" s="29"/>
    </row>
    <row r="6" spans="1:18" s="8" customFormat="1" ht="52.5" customHeight="1" x14ac:dyDescent="0.35">
      <c r="A6" s="23"/>
      <c r="B6" s="99"/>
      <c r="C6" s="99"/>
      <c r="D6" s="99"/>
      <c r="E6" s="99"/>
      <c r="F6" s="99"/>
      <c r="G6" s="100"/>
      <c r="H6" s="99"/>
      <c r="I6" s="99"/>
      <c r="J6" s="99"/>
      <c r="K6" s="99"/>
      <c r="L6" s="10"/>
      <c r="M6" s="7"/>
      <c r="N6" s="7"/>
      <c r="O6" s="7"/>
    </row>
    <row r="7" spans="1:18" s="8" customFormat="1" ht="289.5" customHeight="1" x14ac:dyDescent="0.35">
      <c r="A7" s="23"/>
      <c r="B7" s="99"/>
      <c r="C7" s="99"/>
      <c r="D7" s="99"/>
      <c r="E7" s="99"/>
      <c r="F7" s="99"/>
      <c r="G7" s="100"/>
      <c r="H7" s="99"/>
      <c r="I7" s="99"/>
      <c r="J7" s="99"/>
      <c r="K7" s="99"/>
      <c r="L7" s="10"/>
      <c r="M7" s="7"/>
      <c r="N7" s="7"/>
      <c r="O7" s="7"/>
    </row>
    <row r="8" spans="1:18" s="8" customFormat="1" ht="24" customHeight="1" x14ac:dyDescent="0.25">
      <c r="A8" s="217" t="s">
        <v>44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9"/>
      <c r="M8" s="7"/>
      <c r="N8" s="7"/>
      <c r="O8" s="7"/>
    </row>
    <row r="9" spans="1:18" s="8" customFormat="1" ht="202.5" hidden="1" customHeight="1" thickBot="1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2"/>
      <c r="M9" s="7"/>
      <c r="N9" s="7"/>
      <c r="O9" s="7"/>
    </row>
    <row r="10" spans="1:18" s="8" customFormat="1" ht="25.5" hidden="1" customHeight="1" thickBot="1" x14ac:dyDescent="0.3">
      <c r="A10" s="23"/>
      <c r="B10" s="89"/>
      <c r="C10" s="90" t="s">
        <v>38</v>
      </c>
      <c r="D10" s="90"/>
      <c r="E10" s="220" t="s">
        <v>35</v>
      </c>
      <c r="F10" s="220"/>
      <c r="G10" s="221" t="s">
        <v>36</v>
      </c>
      <c r="H10" s="221"/>
      <c r="I10" s="91" t="s">
        <v>37</v>
      </c>
      <c r="J10" s="235" t="s">
        <v>57</v>
      </c>
      <c r="K10" s="236"/>
      <c r="L10" s="24"/>
      <c r="M10" s="7"/>
      <c r="N10" s="7"/>
      <c r="O10" s="7"/>
    </row>
    <row r="11" spans="1:18" ht="21" customHeight="1" x14ac:dyDescent="0.2">
      <c r="A11" s="208" t="s">
        <v>56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10"/>
      <c r="M11" s="1"/>
      <c r="N11" s="1"/>
      <c r="O11" s="1"/>
    </row>
    <row r="12" spans="1:18" ht="30.75" customHeight="1" x14ac:dyDescent="0.2">
      <c r="A12" s="211" t="s">
        <v>96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3"/>
      <c r="M12" s="1"/>
      <c r="N12" s="1"/>
      <c r="O12" s="1"/>
    </row>
    <row r="13" spans="1:18" ht="21" customHeight="1" x14ac:dyDescent="0.2">
      <c r="A13" s="232" t="s">
        <v>109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4"/>
      <c r="M13" s="1"/>
      <c r="N13" s="1"/>
      <c r="O13" s="1"/>
    </row>
    <row r="14" spans="1:18" s="5" customFormat="1" ht="20.100000000000001" customHeight="1" x14ac:dyDescent="0.3">
      <c r="A14" s="239" t="s">
        <v>18</v>
      </c>
      <c r="B14" s="240"/>
      <c r="C14" s="241"/>
      <c r="D14" s="223" t="s">
        <v>54</v>
      </c>
      <c r="E14" s="225">
        <v>2025</v>
      </c>
      <c r="F14" s="227">
        <v>2026</v>
      </c>
      <c r="G14" s="228"/>
      <c r="H14" s="228"/>
      <c r="I14" s="228"/>
      <c r="J14" s="228"/>
      <c r="K14" s="228"/>
      <c r="L14" s="229"/>
      <c r="M14" s="3"/>
      <c r="N14" s="3"/>
      <c r="O14" s="4"/>
      <c r="R14" s="6"/>
    </row>
    <row r="15" spans="1:18" s="5" customFormat="1" ht="20.100000000000001" customHeight="1" x14ac:dyDescent="0.3">
      <c r="A15" s="242"/>
      <c r="B15" s="243"/>
      <c r="C15" s="244"/>
      <c r="D15" s="224"/>
      <c r="E15" s="226"/>
      <c r="F15" s="86" t="s">
        <v>19</v>
      </c>
      <c r="G15" s="87" t="s">
        <v>34</v>
      </c>
      <c r="H15" s="87" t="s">
        <v>20</v>
      </c>
      <c r="I15" s="85" t="s">
        <v>3</v>
      </c>
      <c r="J15" s="230" t="s">
        <v>0</v>
      </c>
      <c r="K15" s="231"/>
      <c r="L15" s="88" t="s">
        <v>1</v>
      </c>
      <c r="M15" s="3"/>
      <c r="N15" s="3"/>
      <c r="O15" s="4"/>
      <c r="R15" s="6"/>
    </row>
    <row r="16" spans="1:18" s="5" customFormat="1" ht="30.75" customHeight="1" x14ac:dyDescent="0.3">
      <c r="A16" s="238" t="s">
        <v>144</v>
      </c>
      <c r="B16" s="238"/>
      <c r="C16" s="238"/>
      <c r="D16" s="73" t="s">
        <v>147</v>
      </c>
      <c r="E16" s="83" t="s">
        <v>99</v>
      </c>
      <c r="F16" s="75" t="s">
        <v>145</v>
      </c>
      <c r="G16" s="76" t="s">
        <v>148</v>
      </c>
      <c r="H16" s="78">
        <v>0.5</v>
      </c>
      <c r="I16" s="74"/>
      <c r="J16" s="222"/>
      <c r="K16" s="222"/>
      <c r="L16" s="77"/>
      <c r="M16" s="3"/>
      <c r="N16" s="3"/>
      <c r="O16" s="3"/>
      <c r="R16" s="6"/>
    </row>
    <row r="17" spans="1:18" s="5" customFormat="1" ht="30.75" customHeight="1" x14ac:dyDescent="0.3">
      <c r="A17" s="238" t="s">
        <v>143</v>
      </c>
      <c r="B17" s="238"/>
      <c r="C17" s="238"/>
      <c r="D17" s="73" t="s">
        <v>82</v>
      </c>
      <c r="E17" s="83" t="s">
        <v>99</v>
      </c>
      <c r="F17" s="75" t="s">
        <v>101</v>
      </c>
      <c r="G17" s="76" t="s">
        <v>102</v>
      </c>
      <c r="H17" s="78">
        <v>0.5</v>
      </c>
      <c r="I17" s="74"/>
      <c r="J17" s="222"/>
      <c r="K17" s="222"/>
      <c r="L17" s="77"/>
      <c r="M17" s="3"/>
      <c r="N17" s="3"/>
      <c r="O17" s="3"/>
      <c r="R17" s="6"/>
    </row>
    <row r="18" spans="1:18" s="5" customFormat="1" ht="30.75" customHeight="1" x14ac:dyDescent="0.3">
      <c r="A18" s="232" t="s">
        <v>110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4"/>
      <c r="M18" s="3"/>
      <c r="N18" s="3"/>
      <c r="O18" s="3"/>
      <c r="R18" s="6"/>
    </row>
    <row r="19" spans="1:18" s="5" customFormat="1" ht="30.75" customHeight="1" x14ac:dyDescent="0.3">
      <c r="A19" s="253" t="s">
        <v>18</v>
      </c>
      <c r="B19" s="253"/>
      <c r="C19" s="253"/>
      <c r="D19" s="253" t="s">
        <v>54</v>
      </c>
      <c r="E19" s="254">
        <v>2025</v>
      </c>
      <c r="F19" s="254">
        <v>2026</v>
      </c>
      <c r="G19" s="254"/>
      <c r="H19" s="254"/>
      <c r="I19" s="254"/>
      <c r="J19" s="254"/>
      <c r="K19" s="254"/>
      <c r="L19" s="254"/>
      <c r="M19" s="3"/>
      <c r="N19" s="3"/>
      <c r="O19" s="3"/>
      <c r="R19" s="6"/>
    </row>
    <row r="20" spans="1:18" s="5" customFormat="1" ht="19.5" customHeight="1" x14ac:dyDescent="0.3">
      <c r="A20" s="253"/>
      <c r="B20" s="253"/>
      <c r="C20" s="253"/>
      <c r="D20" s="253"/>
      <c r="E20" s="254"/>
      <c r="F20" s="86" t="s">
        <v>19</v>
      </c>
      <c r="G20" s="87" t="s">
        <v>34</v>
      </c>
      <c r="H20" s="87" t="s">
        <v>20</v>
      </c>
      <c r="I20" s="85" t="s">
        <v>3</v>
      </c>
      <c r="J20" s="253" t="s">
        <v>0</v>
      </c>
      <c r="K20" s="253"/>
      <c r="L20" s="88" t="s">
        <v>1</v>
      </c>
      <c r="M20" s="3"/>
      <c r="N20" s="3"/>
      <c r="O20" s="3"/>
      <c r="R20" s="6"/>
    </row>
    <row r="21" spans="1:18" s="5" customFormat="1" ht="30.75" customHeight="1" x14ac:dyDescent="0.3">
      <c r="A21" s="238" t="s">
        <v>103</v>
      </c>
      <c r="B21" s="238"/>
      <c r="C21" s="238"/>
      <c r="D21" s="80" t="s">
        <v>146</v>
      </c>
      <c r="E21" s="83" t="s">
        <v>99</v>
      </c>
      <c r="F21" s="75" t="s">
        <v>104</v>
      </c>
      <c r="G21" s="76" t="s">
        <v>105</v>
      </c>
      <c r="H21" s="78">
        <v>1</v>
      </c>
      <c r="I21" s="74"/>
      <c r="J21" s="222"/>
      <c r="K21" s="222"/>
      <c r="L21" s="77"/>
      <c r="M21" s="3"/>
      <c r="N21" s="3"/>
      <c r="O21" s="3"/>
      <c r="R21" s="6"/>
    </row>
    <row r="22" spans="1:18" s="5" customFormat="1" ht="20.25" customHeight="1" x14ac:dyDescent="0.3">
      <c r="A22" s="232" t="s">
        <v>149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4"/>
      <c r="M22" s="3"/>
      <c r="N22" s="3"/>
      <c r="O22" s="3"/>
    </row>
    <row r="23" spans="1:18" s="5" customFormat="1" ht="25.5" customHeight="1" x14ac:dyDescent="0.3">
      <c r="A23" s="239" t="s">
        <v>18</v>
      </c>
      <c r="B23" s="240"/>
      <c r="C23" s="241"/>
      <c r="D23" s="223" t="s">
        <v>54</v>
      </c>
      <c r="E23" s="225">
        <v>2025</v>
      </c>
      <c r="F23" s="227">
        <v>2026</v>
      </c>
      <c r="G23" s="228"/>
      <c r="H23" s="228"/>
      <c r="I23" s="228"/>
      <c r="J23" s="228"/>
      <c r="K23" s="228"/>
      <c r="L23" s="229"/>
      <c r="M23" s="3"/>
      <c r="N23" s="3"/>
      <c r="O23" s="3"/>
    </row>
    <row r="24" spans="1:18" s="5" customFormat="1" ht="22.5" customHeight="1" x14ac:dyDescent="0.3">
      <c r="A24" s="242"/>
      <c r="B24" s="243"/>
      <c r="C24" s="244"/>
      <c r="D24" s="224"/>
      <c r="E24" s="226"/>
      <c r="F24" s="86" t="s">
        <v>19</v>
      </c>
      <c r="G24" s="87" t="s">
        <v>34</v>
      </c>
      <c r="H24" s="87" t="s">
        <v>20</v>
      </c>
      <c r="I24" s="85" t="s">
        <v>3</v>
      </c>
      <c r="J24" s="230" t="s">
        <v>0</v>
      </c>
      <c r="K24" s="231"/>
      <c r="L24" s="88" t="s">
        <v>1</v>
      </c>
      <c r="M24" s="3"/>
      <c r="N24" s="3"/>
      <c r="O24" s="3"/>
    </row>
    <row r="25" spans="1:18" s="5" customFormat="1" ht="45.75" customHeight="1" x14ac:dyDescent="0.3">
      <c r="A25" s="237" t="s">
        <v>93</v>
      </c>
      <c r="B25" s="237"/>
      <c r="C25" s="237"/>
      <c r="D25" s="80" t="s">
        <v>100</v>
      </c>
      <c r="E25" s="74">
        <v>1</v>
      </c>
      <c r="F25" s="74">
        <v>0.9</v>
      </c>
      <c r="G25" s="76" t="s">
        <v>94</v>
      </c>
      <c r="H25" s="74">
        <v>0.5</v>
      </c>
      <c r="I25" s="74"/>
      <c r="J25" s="222"/>
      <c r="K25" s="222"/>
      <c r="L25" s="77"/>
      <c r="M25" s="3"/>
      <c r="N25" s="3"/>
      <c r="O25" s="3"/>
    </row>
    <row r="26" spans="1:18" s="5" customFormat="1" ht="34.5" customHeight="1" x14ac:dyDescent="0.3">
      <c r="A26" s="237" t="s">
        <v>90</v>
      </c>
      <c r="B26" s="237"/>
      <c r="C26" s="237"/>
      <c r="D26" s="80" t="s">
        <v>95</v>
      </c>
      <c r="E26" s="75" t="s">
        <v>132</v>
      </c>
      <c r="F26" s="75" t="s">
        <v>91</v>
      </c>
      <c r="G26" s="76" t="s">
        <v>92</v>
      </c>
      <c r="H26" s="78">
        <v>0.5</v>
      </c>
      <c r="I26" s="78"/>
      <c r="J26" s="222"/>
      <c r="K26" s="222"/>
      <c r="L26" s="79"/>
      <c r="M26" s="3"/>
      <c r="N26" s="3"/>
      <c r="O26" s="3"/>
    </row>
    <row r="27" spans="1:18" s="5" customFormat="1" ht="18.899999999999999" customHeight="1" x14ac:dyDescent="0.3">
      <c r="A27" s="232" t="s">
        <v>138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4"/>
      <c r="M27" s="3"/>
      <c r="N27" s="3"/>
      <c r="O27" s="3"/>
    </row>
    <row r="28" spans="1:18" s="5" customFormat="1" ht="20.100000000000001" customHeight="1" x14ac:dyDescent="0.3">
      <c r="A28" s="239" t="s">
        <v>18</v>
      </c>
      <c r="B28" s="240"/>
      <c r="C28" s="241"/>
      <c r="D28" s="223" t="s">
        <v>54</v>
      </c>
      <c r="E28" s="225">
        <v>2025</v>
      </c>
      <c r="F28" s="227">
        <v>2026</v>
      </c>
      <c r="G28" s="228"/>
      <c r="H28" s="228"/>
      <c r="I28" s="228"/>
      <c r="J28" s="228"/>
      <c r="K28" s="228"/>
      <c r="L28" s="229"/>
      <c r="M28" s="3"/>
      <c r="N28" s="3"/>
      <c r="O28" s="4"/>
      <c r="R28" s="6"/>
    </row>
    <row r="29" spans="1:18" s="5" customFormat="1" ht="20.100000000000001" customHeight="1" x14ac:dyDescent="0.3">
      <c r="A29" s="242"/>
      <c r="B29" s="243"/>
      <c r="C29" s="244"/>
      <c r="D29" s="224"/>
      <c r="E29" s="226"/>
      <c r="F29" s="86" t="s">
        <v>19</v>
      </c>
      <c r="G29" s="87" t="s">
        <v>34</v>
      </c>
      <c r="H29" s="87" t="s">
        <v>20</v>
      </c>
      <c r="I29" s="85" t="s">
        <v>3</v>
      </c>
      <c r="J29" s="230" t="s">
        <v>0</v>
      </c>
      <c r="K29" s="231"/>
      <c r="L29" s="88" t="s">
        <v>1</v>
      </c>
      <c r="M29" s="3"/>
      <c r="N29" s="3"/>
      <c r="O29" s="4"/>
      <c r="R29" s="6"/>
    </row>
    <row r="30" spans="1:18" s="5" customFormat="1" ht="31.5" customHeight="1" x14ac:dyDescent="0.3">
      <c r="A30" s="238" t="s">
        <v>108</v>
      </c>
      <c r="B30" s="238"/>
      <c r="C30" s="238"/>
      <c r="D30" s="80" t="s">
        <v>82</v>
      </c>
      <c r="E30" s="83" t="s">
        <v>99</v>
      </c>
      <c r="F30" s="75" t="s">
        <v>163</v>
      </c>
      <c r="G30" s="76" t="s">
        <v>164</v>
      </c>
      <c r="H30" s="78">
        <v>0.45</v>
      </c>
      <c r="I30" s="78"/>
      <c r="J30" s="222"/>
      <c r="K30" s="222"/>
      <c r="L30" s="84"/>
      <c r="M30" s="3"/>
      <c r="N30" s="3"/>
      <c r="O30" s="3"/>
      <c r="Q30" s="3"/>
    </row>
    <row r="31" spans="1:18" s="5" customFormat="1" ht="31.5" customHeight="1" x14ac:dyDescent="0.3">
      <c r="A31" s="238" t="s">
        <v>134</v>
      </c>
      <c r="B31" s="238"/>
      <c r="C31" s="238"/>
      <c r="D31" s="80" t="s">
        <v>82</v>
      </c>
      <c r="E31" s="83" t="s">
        <v>99</v>
      </c>
      <c r="F31" s="75" t="s">
        <v>135</v>
      </c>
      <c r="G31" s="76" t="s">
        <v>136</v>
      </c>
      <c r="H31" s="78">
        <v>0.45</v>
      </c>
      <c r="I31" s="78"/>
      <c r="J31" s="248"/>
      <c r="K31" s="249"/>
      <c r="L31" s="84"/>
      <c r="M31" s="3"/>
      <c r="N31" s="3"/>
      <c r="O31" s="3"/>
      <c r="Q31" s="3"/>
    </row>
    <row r="32" spans="1:18" s="5" customFormat="1" ht="32.25" customHeight="1" x14ac:dyDescent="0.3">
      <c r="A32" s="238" t="s">
        <v>133</v>
      </c>
      <c r="B32" s="238"/>
      <c r="C32" s="238"/>
      <c r="D32" s="80" t="s">
        <v>82</v>
      </c>
      <c r="E32" s="83" t="s">
        <v>99</v>
      </c>
      <c r="F32" s="75" t="s">
        <v>135</v>
      </c>
      <c r="G32" s="76" t="s">
        <v>136</v>
      </c>
      <c r="H32" s="78">
        <v>0.1</v>
      </c>
      <c r="I32" s="78"/>
      <c r="J32" s="222"/>
      <c r="K32" s="222"/>
      <c r="L32" s="84"/>
      <c r="M32" s="3"/>
      <c r="N32" s="3"/>
      <c r="O32" s="3"/>
      <c r="Q32" s="3"/>
    </row>
    <row r="33" spans="1:17" s="5" customFormat="1" ht="32.25" customHeight="1" x14ac:dyDescent="0.3">
      <c r="A33" s="232" t="s">
        <v>123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4"/>
      <c r="M33" s="3"/>
      <c r="N33" s="3"/>
      <c r="O33" s="3"/>
      <c r="Q33" s="3"/>
    </row>
    <row r="34" spans="1:17" s="5" customFormat="1" ht="20.25" customHeight="1" x14ac:dyDescent="0.3">
      <c r="A34" s="239" t="s">
        <v>18</v>
      </c>
      <c r="B34" s="240"/>
      <c r="C34" s="241"/>
      <c r="D34" s="223" t="s">
        <v>54</v>
      </c>
      <c r="E34" s="225">
        <v>2025</v>
      </c>
      <c r="F34" s="227">
        <v>2026</v>
      </c>
      <c r="G34" s="228"/>
      <c r="H34" s="228"/>
      <c r="I34" s="228"/>
      <c r="J34" s="228"/>
      <c r="K34" s="228"/>
      <c r="L34" s="229"/>
      <c r="M34" s="3"/>
      <c r="N34" s="3"/>
      <c r="O34" s="3"/>
      <c r="Q34" s="3"/>
    </row>
    <row r="35" spans="1:17" s="5" customFormat="1" ht="28.5" customHeight="1" x14ac:dyDescent="0.3">
      <c r="A35" s="242"/>
      <c r="B35" s="243"/>
      <c r="C35" s="244"/>
      <c r="D35" s="224"/>
      <c r="E35" s="226"/>
      <c r="F35" s="86" t="s">
        <v>19</v>
      </c>
      <c r="G35" s="87" t="s">
        <v>34</v>
      </c>
      <c r="H35" s="87" t="s">
        <v>20</v>
      </c>
      <c r="I35" s="85" t="s">
        <v>3</v>
      </c>
      <c r="J35" s="230" t="s">
        <v>0</v>
      </c>
      <c r="K35" s="231"/>
      <c r="L35" s="88" t="s">
        <v>1</v>
      </c>
      <c r="M35" s="3"/>
      <c r="N35" s="3"/>
      <c r="O35" s="3"/>
      <c r="Q35" s="3"/>
    </row>
    <row r="36" spans="1:17" s="5" customFormat="1" ht="53.25" customHeight="1" x14ac:dyDescent="0.3">
      <c r="A36" s="238" t="s">
        <v>160</v>
      </c>
      <c r="B36" s="238"/>
      <c r="C36" s="238"/>
      <c r="D36" s="80" t="s">
        <v>107</v>
      </c>
      <c r="E36" s="204" t="s">
        <v>161</v>
      </c>
      <c r="F36" s="75" t="s">
        <v>104</v>
      </c>
      <c r="G36" s="76" t="s">
        <v>105</v>
      </c>
      <c r="H36" s="78">
        <v>0.6</v>
      </c>
      <c r="I36" s="78"/>
      <c r="J36" s="222"/>
      <c r="K36" s="222"/>
      <c r="L36" s="84"/>
      <c r="M36" s="3"/>
      <c r="N36" s="3"/>
      <c r="O36" s="3"/>
      <c r="Q36" s="3"/>
    </row>
    <row r="37" spans="1:17" s="5" customFormat="1" ht="32.25" customHeight="1" x14ac:dyDescent="0.3">
      <c r="A37" s="238" t="s">
        <v>106</v>
      </c>
      <c r="B37" s="238"/>
      <c r="C37" s="238"/>
      <c r="D37" s="80" t="s">
        <v>107</v>
      </c>
      <c r="E37" s="83" t="s">
        <v>99</v>
      </c>
      <c r="F37" s="75" t="s">
        <v>104</v>
      </c>
      <c r="G37" s="76" t="s">
        <v>105</v>
      </c>
      <c r="H37" s="78">
        <v>0.4</v>
      </c>
      <c r="I37" s="78"/>
      <c r="J37" s="222"/>
      <c r="K37" s="222"/>
      <c r="L37" s="84"/>
      <c r="M37" s="3"/>
      <c r="N37" s="3"/>
      <c r="O37" s="3"/>
      <c r="Q37" s="3"/>
    </row>
    <row r="38" spans="1:17" s="5" customFormat="1" ht="25.5" customHeight="1" x14ac:dyDescent="0.3">
      <c r="A38" s="245" t="s">
        <v>89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7"/>
      <c r="M38" s="3"/>
      <c r="N38" s="3"/>
      <c r="O38" s="3"/>
      <c r="Q38" s="3"/>
    </row>
    <row r="39" spans="1:17" s="5" customFormat="1" ht="32.25" customHeight="1" x14ac:dyDescent="0.3">
      <c r="A39" s="232" t="s">
        <v>159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4"/>
      <c r="M39" s="3"/>
      <c r="N39" s="3"/>
      <c r="O39" s="3"/>
      <c r="Q39" s="3"/>
    </row>
    <row r="40" spans="1:17" s="5" customFormat="1" ht="19.5" customHeight="1" x14ac:dyDescent="0.3">
      <c r="A40" s="239" t="s">
        <v>18</v>
      </c>
      <c r="B40" s="240"/>
      <c r="C40" s="241"/>
      <c r="D40" s="223" t="s">
        <v>54</v>
      </c>
      <c r="E40" s="225">
        <v>2025</v>
      </c>
      <c r="F40" s="227">
        <v>2026</v>
      </c>
      <c r="G40" s="228"/>
      <c r="H40" s="228"/>
      <c r="I40" s="228"/>
      <c r="J40" s="228"/>
      <c r="K40" s="228"/>
      <c r="L40" s="229"/>
      <c r="M40" s="3"/>
      <c r="N40" s="3"/>
      <c r="O40" s="3"/>
      <c r="Q40" s="3"/>
    </row>
    <row r="41" spans="1:17" s="5" customFormat="1" ht="19.5" customHeight="1" x14ac:dyDescent="0.3">
      <c r="A41" s="242"/>
      <c r="B41" s="243"/>
      <c r="C41" s="244"/>
      <c r="D41" s="224"/>
      <c r="E41" s="226"/>
      <c r="F41" s="86" t="s">
        <v>19</v>
      </c>
      <c r="G41" s="87" t="s">
        <v>34</v>
      </c>
      <c r="H41" s="87" t="s">
        <v>20</v>
      </c>
      <c r="I41" s="85" t="s">
        <v>3</v>
      </c>
      <c r="J41" s="230" t="s">
        <v>0</v>
      </c>
      <c r="K41" s="231"/>
      <c r="L41" s="88" t="s">
        <v>1</v>
      </c>
      <c r="M41" s="3"/>
      <c r="N41" s="3"/>
      <c r="O41" s="3"/>
      <c r="Q41" s="3"/>
    </row>
    <row r="42" spans="1:17" s="5" customFormat="1" ht="35.25" customHeight="1" x14ac:dyDescent="0.3">
      <c r="A42" s="237" t="s">
        <v>84</v>
      </c>
      <c r="B42" s="237"/>
      <c r="C42" s="237"/>
      <c r="D42" s="80" t="s">
        <v>82</v>
      </c>
      <c r="E42" s="74" t="s">
        <v>155</v>
      </c>
      <c r="F42" s="74" t="s">
        <v>112</v>
      </c>
      <c r="G42" s="76" t="s">
        <v>156</v>
      </c>
      <c r="H42" s="74">
        <v>0.3</v>
      </c>
      <c r="I42" s="74"/>
      <c r="J42" s="222"/>
      <c r="K42" s="222"/>
      <c r="L42" s="77"/>
      <c r="M42" s="3"/>
      <c r="N42" s="3"/>
      <c r="O42" s="3"/>
      <c r="Q42" s="3"/>
    </row>
    <row r="43" spans="1:17" s="5" customFormat="1" ht="26.25" customHeight="1" x14ac:dyDescent="0.3">
      <c r="A43" s="237" t="s">
        <v>85</v>
      </c>
      <c r="B43" s="237"/>
      <c r="C43" s="237"/>
      <c r="D43" s="80" t="s">
        <v>82</v>
      </c>
      <c r="E43" s="75" t="s">
        <v>83</v>
      </c>
      <c r="F43" s="75" t="s">
        <v>157</v>
      </c>
      <c r="G43" s="76" t="s">
        <v>158</v>
      </c>
      <c r="H43" s="78">
        <v>0.5</v>
      </c>
      <c r="I43" s="78"/>
      <c r="J43" s="222"/>
      <c r="K43" s="222"/>
      <c r="L43" s="79"/>
      <c r="M43" s="3"/>
      <c r="N43" s="3"/>
      <c r="O43" s="3"/>
      <c r="Q43" s="3"/>
    </row>
    <row r="44" spans="1:17" s="5" customFormat="1" ht="39" customHeight="1" x14ac:dyDescent="0.3">
      <c r="A44" s="237" t="s">
        <v>86</v>
      </c>
      <c r="B44" s="237"/>
      <c r="C44" s="237"/>
      <c r="D44" s="80" t="s">
        <v>82</v>
      </c>
      <c r="E44" s="203">
        <v>46109</v>
      </c>
      <c r="F44" s="203">
        <v>46109</v>
      </c>
      <c r="G44" s="76" t="s">
        <v>165</v>
      </c>
      <c r="H44" s="78">
        <v>0.2</v>
      </c>
      <c r="I44" s="74"/>
      <c r="J44" s="222"/>
      <c r="K44" s="222"/>
      <c r="L44" s="77"/>
      <c r="M44" s="3"/>
      <c r="N44" s="3"/>
      <c r="O44" s="3"/>
      <c r="Q44" s="3"/>
    </row>
    <row r="45" spans="1:17" s="5" customFormat="1" ht="19.5" customHeight="1" x14ac:dyDescent="0.3">
      <c r="A45" s="232" t="s">
        <v>124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4"/>
      <c r="M45" s="3"/>
      <c r="N45" s="3"/>
      <c r="O45" s="3"/>
      <c r="Q45" s="3"/>
    </row>
    <row r="46" spans="1:17" s="5" customFormat="1" ht="19.5" customHeight="1" x14ac:dyDescent="0.3">
      <c r="A46" s="239" t="s">
        <v>18</v>
      </c>
      <c r="B46" s="240"/>
      <c r="C46" s="241"/>
      <c r="D46" s="223" t="s">
        <v>54</v>
      </c>
      <c r="E46" s="225">
        <v>2025</v>
      </c>
      <c r="F46" s="227">
        <v>2026</v>
      </c>
      <c r="G46" s="228"/>
      <c r="H46" s="228"/>
      <c r="I46" s="228"/>
      <c r="J46" s="228"/>
      <c r="K46" s="228"/>
      <c r="L46" s="229"/>
      <c r="M46" s="3"/>
      <c r="N46" s="3"/>
      <c r="O46" s="3"/>
      <c r="Q46" s="3"/>
    </row>
    <row r="47" spans="1:17" s="5" customFormat="1" ht="24.75" customHeight="1" x14ac:dyDescent="0.3">
      <c r="A47" s="242"/>
      <c r="B47" s="243"/>
      <c r="C47" s="244"/>
      <c r="D47" s="224"/>
      <c r="E47" s="226"/>
      <c r="F47" s="86" t="s">
        <v>19</v>
      </c>
      <c r="G47" s="87" t="s">
        <v>34</v>
      </c>
      <c r="H47" s="87" t="s">
        <v>20</v>
      </c>
      <c r="I47" s="85" t="s">
        <v>3</v>
      </c>
      <c r="J47" s="230" t="s">
        <v>0</v>
      </c>
      <c r="K47" s="231"/>
      <c r="L47" s="88" t="s">
        <v>1</v>
      </c>
      <c r="M47" s="3"/>
      <c r="N47" s="3"/>
      <c r="O47" s="3"/>
      <c r="Q47" s="3"/>
    </row>
    <row r="48" spans="1:17" s="5" customFormat="1" ht="32.25" customHeight="1" x14ac:dyDescent="0.3">
      <c r="A48" s="238" t="s">
        <v>97</v>
      </c>
      <c r="B48" s="238"/>
      <c r="C48" s="238"/>
      <c r="D48" s="73" t="s">
        <v>87</v>
      </c>
      <c r="E48" s="83">
        <v>0.996</v>
      </c>
      <c r="F48" s="74">
        <v>0.9</v>
      </c>
      <c r="G48" s="76" t="s">
        <v>55</v>
      </c>
      <c r="H48" s="78">
        <v>0.5</v>
      </c>
      <c r="I48" s="78"/>
      <c r="J48" s="222"/>
      <c r="K48" s="222"/>
      <c r="L48" s="84"/>
      <c r="M48" s="3"/>
      <c r="N48" s="3"/>
      <c r="O48" s="3"/>
      <c r="Q48" s="3"/>
    </row>
    <row r="49" spans="1:18" s="5" customFormat="1" ht="21" customHeight="1" x14ac:dyDescent="0.3">
      <c r="A49" s="238" t="s">
        <v>98</v>
      </c>
      <c r="B49" s="238"/>
      <c r="C49" s="238"/>
      <c r="D49" s="73" t="s">
        <v>87</v>
      </c>
      <c r="E49" s="83">
        <v>0.72840000000000005</v>
      </c>
      <c r="F49" s="74">
        <v>0.7</v>
      </c>
      <c r="G49" s="76" t="s">
        <v>88</v>
      </c>
      <c r="H49" s="78">
        <v>0.5</v>
      </c>
      <c r="I49" s="78"/>
      <c r="J49" s="222"/>
      <c r="K49" s="222"/>
      <c r="L49" s="84"/>
      <c r="M49" s="3"/>
      <c r="N49" s="3"/>
      <c r="O49" s="3"/>
      <c r="P49" s="3"/>
      <c r="Q49" s="3"/>
    </row>
    <row r="50" spans="1:18" s="5" customFormat="1" ht="18.899999999999999" customHeight="1" x14ac:dyDescent="0.3">
      <c r="A50" s="232" t="s">
        <v>139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4"/>
      <c r="M50" s="3"/>
      <c r="N50" s="3"/>
      <c r="O50" s="3"/>
    </row>
    <row r="51" spans="1:18" s="5" customFormat="1" ht="19.5" customHeight="1" x14ac:dyDescent="0.3">
      <c r="A51" s="239" t="s">
        <v>18</v>
      </c>
      <c r="B51" s="240"/>
      <c r="C51" s="241"/>
      <c r="D51" s="223" t="s">
        <v>54</v>
      </c>
      <c r="E51" s="225">
        <v>2025</v>
      </c>
      <c r="F51" s="227">
        <v>2026</v>
      </c>
      <c r="G51" s="228"/>
      <c r="H51" s="228"/>
      <c r="I51" s="228"/>
      <c r="J51" s="228"/>
      <c r="K51" s="228"/>
      <c r="L51" s="229"/>
      <c r="M51" s="3"/>
      <c r="N51" s="3"/>
      <c r="O51" s="4"/>
      <c r="R51" s="6"/>
    </row>
    <row r="52" spans="1:18" s="5" customFormat="1" ht="20.25" customHeight="1" x14ac:dyDescent="0.3">
      <c r="A52" s="242"/>
      <c r="B52" s="243"/>
      <c r="C52" s="244"/>
      <c r="D52" s="224"/>
      <c r="E52" s="226"/>
      <c r="F52" s="86" t="s">
        <v>19</v>
      </c>
      <c r="G52" s="87" t="s">
        <v>34</v>
      </c>
      <c r="H52" s="87" t="s">
        <v>20</v>
      </c>
      <c r="I52" s="85" t="s">
        <v>3</v>
      </c>
      <c r="J52" s="230" t="s">
        <v>0</v>
      </c>
      <c r="K52" s="231"/>
      <c r="L52" s="88" t="s">
        <v>1</v>
      </c>
      <c r="M52" s="3"/>
      <c r="N52" s="3"/>
      <c r="O52" s="4"/>
      <c r="R52" s="6"/>
    </row>
    <row r="53" spans="1:18" s="5" customFormat="1" ht="56.25" customHeight="1" x14ac:dyDescent="0.3">
      <c r="A53" s="238" t="s">
        <v>111</v>
      </c>
      <c r="B53" s="238"/>
      <c r="C53" s="238"/>
      <c r="D53" s="80" t="s">
        <v>82</v>
      </c>
      <c r="E53" s="83" t="s">
        <v>99</v>
      </c>
      <c r="F53" s="75" t="s">
        <v>83</v>
      </c>
      <c r="G53" s="76" t="s">
        <v>166</v>
      </c>
      <c r="H53" s="74">
        <v>0.5</v>
      </c>
      <c r="I53" s="81"/>
      <c r="J53" s="222"/>
      <c r="K53" s="222"/>
      <c r="L53" s="77"/>
      <c r="M53" s="3"/>
      <c r="N53" s="3"/>
      <c r="O53" s="3"/>
    </row>
    <row r="54" spans="1:18" s="5" customFormat="1" ht="56.25" customHeight="1" x14ac:dyDescent="0.3">
      <c r="A54" s="238" t="s">
        <v>140</v>
      </c>
      <c r="B54" s="238"/>
      <c r="C54" s="238"/>
      <c r="D54" s="80" t="s">
        <v>142</v>
      </c>
      <c r="E54" s="83" t="s">
        <v>99</v>
      </c>
      <c r="F54" s="75" t="s">
        <v>141</v>
      </c>
      <c r="G54" s="76" t="s">
        <v>120</v>
      </c>
      <c r="H54" s="74">
        <v>0.5</v>
      </c>
      <c r="I54" s="81"/>
      <c r="J54" s="222"/>
      <c r="K54" s="222"/>
      <c r="L54" s="77"/>
      <c r="M54" s="3"/>
      <c r="N54" s="3"/>
      <c r="O54" s="3"/>
    </row>
    <row r="55" spans="1:18" s="5" customFormat="1" ht="16.5" customHeight="1" x14ac:dyDescent="0.3">
      <c r="A55" s="232" t="s">
        <v>125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4"/>
      <c r="M55" s="3"/>
      <c r="N55" s="3"/>
      <c r="O55" s="3"/>
      <c r="P55" s="3"/>
      <c r="Q55" s="3"/>
    </row>
    <row r="56" spans="1:18" s="5" customFormat="1" ht="20.100000000000001" customHeight="1" x14ac:dyDescent="0.3">
      <c r="A56" s="239" t="s">
        <v>18</v>
      </c>
      <c r="B56" s="240"/>
      <c r="C56" s="241"/>
      <c r="D56" s="223" t="s">
        <v>54</v>
      </c>
      <c r="E56" s="225">
        <v>2025</v>
      </c>
      <c r="F56" s="227">
        <v>2026</v>
      </c>
      <c r="G56" s="228"/>
      <c r="H56" s="228"/>
      <c r="I56" s="228"/>
      <c r="J56" s="228"/>
      <c r="K56" s="228"/>
      <c r="L56" s="229"/>
      <c r="M56" s="3"/>
      <c r="N56" s="3"/>
      <c r="O56" s="4"/>
      <c r="R56" s="6"/>
    </row>
    <row r="57" spans="1:18" s="5" customFormat="1" ht="20.100000000000001" customHeight="1" x14ac:dyDescent="0.3">
      <c r="A57" s="242"/>
      <c r="B57" s="243"/>
      <c r="C57" s="244"/>
      <c r="D57" s="224"/>
      <c r="E57" s="226"/>
      <c r="F57" s="86" t="s">
        <v>19</v>
      </c>
      <c r="G57" s="87" t="s">
        <v>34</v>
      </c>
      <c r="H57" s="87" t="s">
        <v>20</v>
      </c>
      <c r="I57" s="85" t="s">
        <v>3</v>
      </c>
      <c r="J57" s="230" t="s">
        <v>0</v>
      </c>
      <c r="K57" s="231"/>
      <c r="L57" s="88" t="s">
        <v>1</v>
      </c>
      <c r="M57" s="3"/>
      <c r="N57" s="3"/>
      <c r="O57" s="4"/>
      <c r="R57" s="6"/>
    </row>
    <row r="58" spans="1:18" s="5" customFormat="1" ht="31.5" customHeight="1" thickBot="1" x14ac:dyDescent="0.35">
      <c r="A58" s="238" t="s">
        <v>113</v>
      </c>
      <c r="B58" s="238"/>
      <c r="C58" s="238"/>
      <c r="D58" s="73" t="s">
        <v>114</v>
      </c>
      <c r="E58" s="74">
        <v>1</v>
      </c>
      <c r="F58" s="75" t="s">
        <v>115</v>
      </c>
      <c r="G58" s="76" t="s">
        <v>116</v>
      </c>
      <c r="H58" s="74">
        <v>1</v>
      </c>
      <c r="I58" s="81"/>
      <c r="J58" s="222"/>
      <c r="K58" s="222"/>
      <c r="L58" s="82"/>
      <c r="M58" s="3"/>
      <c r="N58" s="3"/>
      <c r="O58" s="3"/>
      <c r="P58" s="3"/>
      <c r="Q58" s="3"/>
    </row>
    <row r="59" spans="1:18" s="5" customFormat="1" ht="21" customHeight="1" x14ac:dyDescent="0.3">
      <c r="A59" s="282" t="s">
        <v>137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4"/>
      <c r="M59" s="3"/>
      <c r="N59" s="3"/>
      <c r="O59" s="3"/>
      <c r="P59" s="3"/>
      <c r="Q59" s="3"/>
    </row>
    <row r="60" spans="1:18" s="5" customFormat="1" ht="21" customHeight="1" x14ac:dyDescent="0.3">
      <c r="A60" s="262" t="s">
        <v>131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4"/>
      <c r="M60" s="3"/>
      <c r="N60" s="3"/>
      <c r="O60" s="3"/>
      <c r="P60" s="3"/>
      <c r="Q60" s="3"/>
    </row>
    <row r="61" spans="1:18" s="5" customFormat="1" ht="21" customHeight="1" x14ac:dyDescent="0.3">
      <c r="A61" s="239" t="s">
        <v>18</v>
      </c>
      <c r="B61" s="240"/>
      <c r="C61" s="241"/>
      <c r="D61" s="223" t="s">
        <v>54</v>
      </c>
      <c r="E61" s="225">
        <v>2025</v>
      </c>
      <c r="F61" s="227">
        <v>2026</v>
      </c>
      <c r="G61" s="228"/>
      <c r="H61" s="228"/>
      <c r="I61" s="228"/>
      <c r="J61" s="228"/>
      <c r="K61" s="228"/>
      <c r="L61" s="229"/>
      <c r="M61" s="3"/>
      <c r="N61" s="3"/>
      <c r="O61" s="3"/>
      <c r="P61" s="3"/>
      <c r="Q61" s="3"/>
    </row>
    <row r="62" spans="1:18" s="5" customFormat="1" ht="19.5" customHeight="1" x14ac:dyDescent="0.3">
      <c r="A62" s="242"/>
      <c r="B62" s="243"/>
      <c r="C62" s="244"/>
      <c r="D62" s="224"/>
      <c r="E62" s="226"/>
      <c r="F62" s="86" t="s">
        <v>19</v>
      </c>
      <c r="G62" s="87" t="s">
        <v>34</v>
      </c>
      <c r="H62" s="87" t="s">
        <v>20</v>
      </c>
      <c r="I62" s="85" t="s">
        <v>3</v>
      </c>
      <c r="J62" s="230" t="s">
        <v>0</v>
      </c>
      <c r="K62" s="231"/>
      <c r="L62" s="88" t="s">
        <v>1</v>
      </c>
      <c r="M62" s="3"/>
      <c r="N62" s="3"/>
      <c r="O62" s="3"/>
      <c r="P62" s="3"/>
      <c r="Q62" s="3"/>
    </row>
    <row r="63" spans="1:18" s="5" customFormat="1" ht="36" customHeight="1" x14ac:dyDescent="0.3">
      <c r="A63" s="238" t="s">
        <v>117</v>
      </c>
      <c r="B63" s="238"/>
      <c r="C63" s="238"/>
      <c r="D63" s="73" t="s">
        <v>118</v>
      </c>
      <c r="E63" s="83" t="s">
        <v>99</v>
      </c>
      <c r="F63" s="75" t="s">
        <v>119</v>
      </c>
      <c r="G63" s="76" t="s">
        <v>120</v>
      </c>
      <c r="H63" s="74">
        <v>0.5</v>
      </c>
      <c r="I63" s="74"/>
      <c r="J63" s="222"/>
      <c r="K63" s="222"/>
      <c r="L63" s="77"/>
      <c r="M63" s="3"/>
      <c r="N63" s="3"/>
      <c r="O63" s="3"/>
      <c r="P63" s="3"/>
      <c r="Q63" s="3"/>
    </row>
    <row r="64" spans="1:18" s="5" customFormat="1" ht="36" customHeight="1" x14ac:dyDescent="0.3">
      <c r="A64" s="238" t="s">
        <v>121</v>
      </c>
      <c r="B64" s="238"/>
      <c r="C64" s="238"/>
      <c r="D64" s="73" t="s">
        <v>122</v>
      </c>
      <c r="E64" s="204" t="s">
        <v>145</v>
      </c>
      <c r="F64" s="75" t="s">
        <v>104</v>
      </c>
      <c r="G64" s="76" t="s">
        <v>105</v>
      </c>
      <c r="H64" s="78">
        <v>0.5</v>
      </c>
      <c r="I64" s="78"/>
      <c r="J64" s="222"/>
      <c r="K64" s="222"/>
      <c r="L64" s="79"/>
      <c r="M64" s="3"/>
      <c r="N64" s="3"/>
      <c r="O64" s="3"/>
      <c r="P64" s="3"/>
      <c r="Q64" s="3"/>
    </row>
    <row r="65" spans="1:12" s="5" customFormat="1" ht="16.2" x14ac:dyDescent="0.3">
      <c r="A65" s="101" t="s">
        <v>28</v>
      </c>
      <c r="B65" s="67"/>
      <c r="C65" s="68"/>
      <c r="D65" s="33" t="s">
        <v>29</v>
      </c>
      <c r="E65" s="268" t="s">
        <v>77</v>
      </c>
      <c r="F65" s="269"/>
      <c r="G65" s="270"/>
      <c r="H65" s="268" t="s">
        <v>78</v>
      </c>
      <c r="I65" s="269"/>
      <c r="J65" s="269"/>
      <c r="K65" s="259" t="s">
        <v>1</v>
      </c>
      <c r="L65" s="260"/>
    </row>
    <row r="66" spans="1:12" s="5" customFormat="1" ht="16.2" x14ac:dyDescent="0.3">
      <c r="A66" s="70" t="s">
        <v>50</v>
      </c>
      <c r="B66" s="71"/>
      <c r="C66" s="71"/>
      <c r="D66" s="72" t="s">
        <v>151</v>
      </c>
      <c r="E66" s="258">
        <v>20</v>
      </c>
      <c r="F66" s="258"/>
      <c r="G66" s="258"/>
      <c r="H66" s="258"/>
      <c r="I66" s="258"/>
      <c r="J66" s="258"/>
      <c r="K66" s="274"/>
      <c r="L66" s="274"/>
    </row>
    <row r="67" spans="1:12" s="5" customFormat="1" ht="18" customHeight="1" x14ac:dyDescent="0.3">
      <c r="A67" s="70" t="s">
        <v>51</v>
      </c>
      <c r="B67" s="71"/>
      <c r="C67" s="71"/>
      <c r="D67" s="72" t="s">
        <v>150</v>
      </c>
      <c r="E67" s="258">
        <v>16</v>
      </c>
      <c r="F67" s="258"/>
      <c r="G67" s="258"/>
      <c r="H67" s="258"/>
      <c r="I67" s="258"/>
      <c r="J67" s="258"/>
      <c r="K67" s="274"/>
      <c r="L67" s="274"/>
    </row>
    <row r="68" spans="1:12" s="5" customFormat="1" ht="18" customHeight="1" x14ac:dyDescent="0.3">
      <c r="A68" s="70" t="s">
        <v>30</v>
      </c>
      <c r="B68" s="198"/>
      <c r="C68" s="199"/>
      <c r="D68" s="72" t="s">
        <v>152</v>
      </c>
      <c r="E68" s="258">
        <v>168</v>
      </c>
      <c r="F68" s="258"/>
      <c r="G68" s="258"/>
      <c r="H68" s="258"/>
      <c r="I68" s="258"/>
      <c r="J68" s="258"/>
      <c r="K68" s="274"/>
      <c r="L68" s="274"/>
    </row>
    <row r="69" spans="1:12" s="5" customFormat="1" ht="18" customHeight="1" x14ac:dyDescent="0.3">
      <c r="A69" s="271" t="s">
        <v>31</v>
      </c>
      <c r="B69" s="272"/>
      <c r="C69" s="273"/>
      <c r="D69" s="72" t="s">
        <v>153</v>
      </c>
      <c r="E69" s="258">
        <v>16</v>
      </c>
      <c r="F69" s="258"/>
      <c r="G69" s="258"/>
      <c r="H69" s="258"/>
      <c r="I69" s="258"/>
      <c r="J69" s="258"/>
      <c r="K69" s="274"/>
      <c r="L69" s="274"/>
    </row>
    <row r="70" spans="1:12" s="5" customFormat="1" ht="18" customHeight="1" x14ac:dyDescent="0.3">
      <c r="A70" s="271" t="s">
        <v>76</v>
      </c>
      <c r="B70" s="272"/>
      <c r="C70" s="273"/>
      <c r="D70" s="72" t="s">
        <v>154</v>
      </c>
      <c r="E70" s="258">
        <v>6</v>
      </c>
      <c r="F70" s="258"/>
      <c r="G70" s="258"/>
      <c r="H70" s="258"/>
      <c r="I70" s="258"/>
      <c r="J70" s="258"/>
      <c r="K70" s="274"/>
      <c r="L70" s="274"/>
    </row>
    <row r="71" spans="1:12" ht="15.75" hidden="1" customHeight="1" x14ac:dyDescent="0.3">
      <c r="A71" s="102" t="s">
        <v>31</v>
      </c>
      <c r="B71" s="103"/>
      <c r="C71" s="18"/>
      <c r="D71" s="18"/>
      <c r="E71" s="17" t="s">
        <v>32</v>
      </c>
      <c r="F71" s="34">
        <f>5*2</f>
        <v>10</v>
      </c>
      <c r="G71" s="69"/>
      <c r="H71" s="35"/>
      <c r="I71" s="34"/>
      <c r="J71" s="69"/>
      <c r="K71" s="35"/>
      <c r="L71" s="104"/>
    </row>
    <row r="72" spans="1:12" ht="15.75" hidden="1" customHeight="1" x14ac:dyDescent="0.3">
      <c r="A72" s="105"/>
      <c r="B72" s="106"/>
      <c r="C72" s="19"/>
      <c r="D72" s="19"/>
      <c r="E72" s="20"/>
      <c r="F72" s="34"/>
      <c r="G72" s="69"/>
      <c r="H72" s="35"/>
      <c r="I72" s="34"/>
      <c r="J72" s="69"/>
      <c r="K72" s="35"/>
      <c r="L72" s="104"/>
    </row>
    <row r="73" spans="1:12" ht="15.75" hidden="1" customHeight="1" x14ac:dyDescent="0.3">
      <c r="A73" s="107" t="s">
        <v>33</v>
      </c>
      <c r="B73" s="108"/>
      <c r="C73" s="21"/>
      <c r="D73" s="21"/>
      <c r="E73" s="20"/>
      <c r="F73" s="34">
        <f>SUM(F66:H72)</f>
        <v>10</v>
      </c>
      <c r="G73" s="69"/>
      <c r="H73" s="36"/>
      <c r="I73" s="37"/>
      <c r="J73" s="69"/>
      <c r="K73" s="36"/>
      <c r="L73" s="104"/>
    </row>
    <row r="74" spans="1:12" ht="15.75" hidden="1" customHeight="1" x14ac:dyDescent="0.3">
      <c r="A74" s="109"/>
      <c r="B74" s="110"/>
      <c r="C74" s="110"/>
      <c r="D74" s="110"/>
      <c r="E74" s="22"/>
      <c r="F74" s="111"/>
      <c r="G74" s="111"/>
      <c r="H74" s="111"/>
      <c r="I74" s="111"/>
      <c r="J74" s="111"/>
      <c r="K74" s="111"/>
      <c r="L74" s="112"/>
    </row>
    <row r="75" spans="1:12" ht="15.75" hidden="1" customHeight="1" x14ac:dyDescent="0.2">
      <c r="A75" s="113" t="s">
        <v>11</v>
      </c>
      <c r="B75" s="114"/>
      <c r="C75" s="114"/>
      <c r="D75" s="114"/>
      <c r="E75" s="115"/>
      <c r="F75" s="116" t="s">
        <v>2</v>
      </c>
      <c r="G75" s="114"/>
      <c r="H75" s="115"/>
      <c r="I75" s="116" t="s">
        <v>3</v>
      </c>
      <c r="J75" s="115"/>
      <c r="K75" s="116" t="s">
        <v>1</v>
      </c>
      <c r="L75" s="117"/>
    </row>
    <row r="76" spans="1:12" ht="15.75" hidden="1" customHeight="1" x14ac:dyDescent="0.3">
      <c r="A76" s="118" t="s">
        <v>4</v>
      </c>
      <c r="B76" s="119"/>
      <c r="C76" s="119"/>
      <c r="D76" s="119"/>
      <c r="E76" s="119"/>
      <c r="F76" s="120">
        <v>1419009</v>
      </c>
      <c r="G76" s="121"/>
      <c r="H76" s="122"/>
      <c r="I76" s="123"/>
      <c r="J76" s="124"/>
      <c r="K76" s="125"/>
      <c r="L76" s="126"/>
    </row>
    <row r="77" spans="1:12" ht="15.75" hidden="1" customHeight="1" x14ac:dyDescent="0.3">
      <c r="A77" s="127" t="s">
        <v>15</v>
      </c>
      <c r="B77" s="128"/>
      <c r="C77" s="128"/>
      <c r="D77" s="128"/>
      <c r="E77" s="128"/>
      <c r="F77" s="129">
        <v>1916607</v>
      </c>
      <c r="G77" s="130"/>
      <c r="H77" s="131"/>
      <c r="I77" s="132"/>
      <c r="J77" s="133"/>
      <c r="K77" s="38"/>
      <c r="L77" s="134"/>
    </row>
    <row r="78" spans="1:12" ht="15.75" hidden="1" customHeight="1" x14ac:dyDescent="0.3">
      <c r="A78" s="135"/>
      <c r="B78" s="16"/>
      <c r="C78" s="16"/>
      <c r="D78" s="136"/>
      <c r="E78" s="137"/>
      <c r="F78" s="138"/>
      <c r="G78" s="138"/>
      <c r="H78" s="138"/>
      <c r="I78" s="138"/>
      <c r="J78" s="138"/>
      <c r="K78" s="138"/>
      <c r="L78" s="139"/>
    </row>
    <row r="79" spans="1:12" ht="15.75" hidden="1" customHeight="1" x14ac:dyDescent="0.2">
      <c r="A79" s="140" t="s">
        <v>11</v>
      </c>
      <c r="B79" s="141"/>
      <c r="C79" s="141"/>
      <c r="D79" s="141"/>
      <c r="E79" s="142"/>
      <c r="F79" s="143" t="s">
        <v>2</v>
      </c>
      <c r="G79" s="141"/>
      <c r="H79" s="142"/>
      <c r="I79" s="143" t="s">
        <v>3</v>
      </c>
      <c r="J79" s="142"/>
      <c r="K79" s="143" t="s">
        <v>1</v>
      </c>
      <c r="L79" s="144"/>
    </row>
    <row r="80" spans="1:12" ht="15.75" hidden="1" customHeight="1" x14ac:dyDescent="0.3">
      <c r="A80" s="145" t="s">
        <v>4</v>
      </c>
      <c r="B80" s="146"/>
      <c r="C80" s="146"/>
      <c r="D80" s="146"/>
      <c r="E80" s="146"/>
      <c r="F80" s="147">
        <v>1419009</v>
      </c>
      <c r="G80" s="148"/>
      <c r="H80" s="149"/>
      <c r="I80" s="150"/>
      <c r="J80" s="151"/>
      <c r="K80" s="152"/>
      <c r="L80" s="153"/>
    </row>
    <row r="81" spans="1:12" ht="15.75" hidden="1" customHeight="1" x14ac:dyDescent="0.3">
      <c r="A81" s="154" t="s">
        <v>15</v>
      </c>
      <c r="B81" s="155"/>
      <c r="C81" s="155"/>
      <c r="D81" s="155"/>
      <c r="E81" s="155"/>
      <c r="F81" s="156">
        <v>1916607</v>
      </c>
      <c r="G81" s="157"/>
      <c r="H81" s="158"/>
      <c r="I81" s="159"/>
      <c r="J81" s="160"/>
      <c r="K81" s="39"/>
      <c r="L81" s="161"/>
    </row>
    <row r="82" spans="1:12" ht="15" hidden="1" customHeight="1" x14ac:dyDescent="0.3">
      <c r="A82" s="162" t="s">
        <v>15</v>
      </c>
      <c r="B82" s="163"/>
      <c r="C82" s="164"/>
      <c r="D82" s="164"/>
      <c r="E82" s="164"/>
      <c r="F82" s="165"/>
      <c r="G82" s="165"/>
      <c r="H82" s="165"/>
      <c r="I82" s="165"/>
      <c r="J82" s="165"/>
      <c r="K82" s="166"/>
      <c r="L82" s="167"/>
    </row>
    <row r="83" spans="1:12" ht="18.75" hidden="1" customHeight="1" x14ac:dyDescent="0.3">
      <c r="A83" s="168"/>
      <c r="B83" s="164"/>
      <c r="C83" s="169"/>
      <c r="D83" s="169"/>
      <c r="E83" s="170"/>
      <c r="F83" s="171" t="s">
        <v>5</v>
      </c>
      <c r="G83" s="172"/>
      <c r="H83" s="171" t="s">
        <v>6</v>
      </c>
      <c r="I83" s="172"/>
      <c r="J83" s="171" t="s">
        <v>7</v>
      </c>
      <c r="K83" s="173"/>
      <c r="L83" s="167"/>
    </row>
    <row r="84" spans="1:12" ht="18.75" hidden="1" customHeight="1" x14ac:dyDescent="0.3">
      <c r="A84" s="174" t="s">
        <v>12</v>
      </c>
      <c r="B84" s="169"/>
      <c r="C84" s="175"/>
      <c r="D84" s="175"/>
      <c r="E84" s="175"/>
      <c r="F84" s="176" t="s">
        <v>16</v>
      </c>
      <c r="G84" s="176"/>
      <c r="H84" s="176" t="s">
        <v>16</v>
      </c>
      <c r="I84" s="176"/>
      <c r="J84" s="176" t="s">
        <v>17</v>
      </c>
      <c r="K84" s="176"/>
      <c r="L84" s="167"/>
    </row>
    <row r="85" spans="1:12" ht="18.75" hidden="1" customHeight="1" x14ac:dyDescent="0.25">
      <c r="A85" s="177"/>
      <c r="B85" s="175"/>
      <c r="C85" s="175"/>
      <c r="D85" s="175"/>
      <c r="E85" s="175"/>
      <c r="F85" s="178">
        <f>H14*40%</f>
        <v>0</v>
      </c>
      <c r="G85" s="179"/>
      <c r="H85" s="178" t="e">
        <f>#REF!*20%</f>
        <v>#REF!</v>
      </c>
      <c r="I85" s="179"/>
      <c r="J85" s="178" t="e">
        <f>#REF!*20%</f>
        <v>#REF!</v>
      </c>
      <c r="K85" s="179"/>
      <c r="L85" s="167"/>
    </row>
    <row r="86" spans="1:12" ht="18.75" hidden="1" customHeight="1" x14ac:dyDescent="0.25">
      <c r="A86" s="177"/>
      <c r="B86" s="175"/>
      <c r="C86" s="175"/>
      <c r="D86" s="175"/>
      <c r="E86" s="175"/>
      <c r="F86" s="180"/>
      <c r="G86" s="181"/>
      <c r="H86" s="181"/>
      <c r="I86" s="181"/>
      <c r="J86" s="181"/>
      <c r="K86" s="181"/>
      <c r="L86" s="167"/>
    </row>
    <row r="87" spans="1:12" ht="18.75" hidden="1" customHeight="1" x14ac:dyDescent="0.3">
      <c r="A87" s="177"/>
      <c r="B87" s="175"/>
      <c r="C87" s="164"/>
      <c r="D87" s="164"/>
      <c r="E87" s="164"/>
      <c r="F87" s="40" t="s">
        <v>13</v>
      </c>
      <c r="G87" s="40"/>
      <c r="H87" s="40"/>
      <c r="I87" s="40"/>
      <c r="J87" s="40"/>
      <c r="K87" s="41"/>
      <c r="L87" s="167"/>
    </row>
    <row r="88" spans="1:12" ht="15" hidden="1" customHeight="1" x14ac:dyDescent="0.3">
      <c r="A88" s="182"/>
      <c r="B88" s="183"/>
      <c r="C88" s="184"/>
      <c r="D88" s="184"/>
      <c r="E88" s="184"/>
      <c r="F88" s="185" t="s">
        <v>8</v>
      </c>
      <c r="G88" s="186"/>
      <c r="H88" s="185" t="s">
        <v>9</v>
      </c>
      <c r="I88" s="186"/>
      <c r="J88" s="185" t="s">
        <v>10</v>
      </c>
      <c r="K88" s="186"/>
      <c r="L88" s="167"/>
    </row>
    <row r="89" spans="1:12" ht="15" hidden="1" customHeight="1" x14ac:dyDescent="0.3">
      <c r="A89" s="182"/>
      <c r="B89" s="183"/>
      <c r="C89" s="184"/>
      <c r="D89" s="184"/>
      <c r="E89" s="184"/>
      <c r="F89" s="187"/>
      <c r="G89" s="188"/>
      <c r="H89" s="189"/>
      <c r="I89" s="188"/>
      <c r="J89" s="189"/>
      <c r="K89" s="188"/>
      <c r="L89" s="167"/>
    </row>
    <row r="90" spans="1:12" ht="15" hidden="1" customHeight="1" x14ac:dyDescent="0.3">
      <c r="A90" s="182"/>
      <c r="B90" s="183"/>
      <c r="C90" s="184"/>
      <c r="D90" s="184"/>
      <c r="E90" s="184"/>
      <c r="F90" s="190"/>
      <c r="G90" s="190"/>
      <c r="H90" s="190"/>
      <c r="I90" s="190"/>
      <c r="J90" s="190"/>
      <c r="K90" s="166"/>
      <c r="L90" s="167"/>
    </row>
    <row r="91" spans="1:12" ht="18.75" hidden="1" customHeight="1" x14ac:dyDescent="0.3">
      <c r="A91" s="182"/>
      <c r="B91" s="183"/>
      <c r="C91" s="184"/>
      <c r="D91" s="184"/>
      <c r="E91" s="184"/>
      <c r="F91" s="191" t="s">
        <v>14</v>
      </c>
      <c r="G91" s="192"/>
      <c r="H91" s="192"/>
      <c r="I91" s="192"/>
      <c r="J91" s="192"/>
      <c r="K91" s="192"/>
      <c r="L91" s="167"/>
    </row>
    <row r="92" spans="1:12" ht="15" hidden="1" customHeight="1" x14ac:dyDescent="0.3">
      <c r="A92" s="182"/>
      <c r="B92" s="183"/>
      <c r="C92" s="184"/>
      <c r="D92" s="184"/>
      <c r="E92" s="184"/>
      <c r="F92" s="190"/>
      <c r="G92" s="190"/>
      <c r="H92" s="190"/>
      <c r="I92" s="190"/>
      <c r="J92" s="190"/>
      <c r="K92" s="166"/>
      <c r="L92" s="167"/>
    </row>
    <row r="93" spans="1:12" ht="15" hidden="1" customHeight="1" x14ac:dyDescent="0.3">
      <c r="A93" s="182"/>
      <c r="B93" s="183"/>
      <c r="C93" s="184"/>
      <c r="D93" s="184"/>
      <c r="E93" s="184"/>
      <c r="F93" s="190"/>
      <c r="G93" s="190"/>
      <c r="H93" s="190"/>
      <c r="I93" s="190"/>
      <c r="J93" s="190"/>
      <c r="K93" s="166"/>
      <c r="L93" s="167"/>
    </row>
    <row r="94" spans="1:12" ht="15" hidden="1" customHeight="1" x14ac:dyDescent="0.3">
      <c r="A94" s="182"/>
      <c r="B94" s="183"/>
      <c r="C94" s="184"/>
      <c r="D94" s="184"/>
      <c r="E94" s="184"/>
      <c r="F94" s="190"/>
      <c r="G94" s="190"/>
      <c r="H94" s="190"/>
      <c r="I94" s="190"/>
      <c r="J94" s="190"/>
      <c r="K94" s="166"/>
      <c r="L94" s="167"/>
    </row>
    <row r="95" spans="1:12" ht="15" hidden="1" customHeight="1" x14ac:dyDescent="0.3">
      <c r="A95" s="182"/>
      <c r="B95" s="183"/>
      <c r="C95" s="184"/>
      <c r="D95" s="184"/>
      <c r="E95" s="184"/>
      <c r="F95" s="190"/>
      <c r="G95" s="190"/>
      <c r="H95" s="190"/>
      <c r="I95" s="190"/>
      <c r="J95" s="190"/>
      <c r="K95" s="166"/>
      <c r="L95" s="167"/>
    </row>
    <row r="96" spans="1:12" ht="15" hidden="1" customHeight="1" x14ac:dyDescent="0.3">
      <c r="A96" s="182"/>
      <c r="B96" s="183"/>
      <c r="C96" s="184"/>
      <c r="D96" s="184"/>
      <c r="E96" s="184"/>
      <c r="F96" s="190"/>
      <c r="G96" s="190"/>
      <c r="H96" s="190"/>
      <c r="I96" s="190"/>
      <c r="J96" s="190"/>
      <c r="K96" s="166"/>
      <c r="L96" s="167"/>
    </row>
    <row r="97" spans="1:12" ht="15" hidden="1" customHeight="1" x14ac:dyDescent="0.3">
      <c r="A97" s="182"/>
      <c r="B97" s="183"/>
      <c r="C97" s="184"/>
      <c r="D97" s="184"/>
      <c r="E97" s="184"/>
      <c r="F97" s="190"/>
      <c r="G97" s="190"/>
      <c r="H97" s="190"/>
      <c r="I97" s="190"/>
      <c r="J97" s="190"/>
      <c r="K97" s="166"/>
      <c r="L97" s="167"/>
    </row>
    <row r="98" spans="1:12" ht="15" hidden="1" customHeight="1" x14ac:dyDescent="0.3">
      <c r="A98" s="182"/>
      <c r="B98" s="183"/>
      <c r="C98" s="184"/>
      <c r="D98" s="184"/>
      <c r="E98" s="184"/>
      <c r="F98" s="190"/>
      <c r="G98" s="190"/>
      <c r="H98" s="190"/>
      <c r="I98" s="190"/>
      <c r="J98" s="190"/>
      <c r="K98" s="166"/>
      <c r="L98" s="167"/>
    </row>
    <row r="99" spans="1:12" ht="15" hidden="1" customHeight="1" x14ac:dyDescent="0.3">
      <c r="A99" s="182"/>
      <c r="B99" s="183"/>
      <c r="C99" s="184"/>
      <c r="D99" s="184"/>
      <c r="E99" s="184"/>
      <c r="F99" s="166"/>
      <c r="G99" s="166"/>
      <c r="H99" s="166"/>
      <c r="I99" s="166"/>
      <c r="J99" s="166"/>
      <c r="K99" s="166"/>
      <c r="L99" s="167"/>
    </row>
    <row r="100" spans="1:12" ht="15" hidden="1" customHeight="1" x14ac:dyDescent="0.3">
      <c r="A100" s="182"/>
      <c r="B100" s="183"/>
      <c r="C100" s="184"/>
      <c r="D100" s="184"/>
      <c r="E100" s="184"/>
      <c r="F100" s="190"/>
      <c r="G100" s="190"/>
      <c r="H100" s="190"/>
      <c r="I100" s="190"/>
      <c r="J100" s="190"/>
      <c r="K100" s="166"/>
      <c r="L100" s="167"/>
    </row>
    <row r="101" spans="1:12" ht="15" hidden="1" customHeight="1" x14ac:dyDescent="0.3">
      <c r="A101" s="182"/>
      <c r="B101" s="183"/>
      <c r="C101" s="184"/>
      <c r="D101" s="184"/>
      <c r="E101" s="184"/>
      <c r="F101" s="166"/>
      <c r="G101" s="166"/>
      <c r="H101" s="166"/>
      <c r="I101" s="166"/>
      <c r="J101" s="166"/>
      <c r="K101" s="166"/>
      <c r="L101" s="167"/>
    </row>
    <row r="102" spans="1:12" ht="15" hidden="1" customHeight="1" x14ac:dyDescent="0.3">
      <c r="A102" s="182"/>
      <c r="B102" s="183"/>
      <c r="C102" s="184"/>
      <c r="D102" s="184"/>
      <c r="E102" s="184"/>
      <c r="F102" s="193"/>
      <c r="G102" s="194"/>
      <c r="H102" s="194"/>
      <c r="I102" s="165"/>
      <c r="J102" s="195"/>
      <c r="K102" s="195"/>
      <c r="L102" s="167"/>
    </row>
    <row r="103" spans="1:12" ht="15" hidden="1" customHeight="1" x14ac:dyDescent="0.3">
      <c r="A103" s="182"/>
      <c r="B103" s="183"/>
      <c r="C103" s="184"/>
      <c r="D103" s="184"/>
      <c r="E103" s="184"/>
      <c r="F103" s="194"/>
      <c r="G103" s="194"/>
      <c r="H103" s="194"/>
      <c r="I103" s="194"/>
      <c r="J103" s="194"/>
      <c r="K103" s="194"/>
      <c r="L103" s="167"/>
    </row>
    <row r="104" spans="1:12" ht="15" hidden="1" customHeight="1" x14ac:dyDescent="0.3">
      <c r="A104" s="182"/>
      <c r="B104" s="183"/>
      <c r="C104" s="184"/>
      <c r="D104" s="184"/>
      <c r="E104" s="184"/>
      <c r="F104" s="190"/>
      <c r="G104" s="190"/>
      <c r="H104" s="190"/>
      <c r="I104" s="190"/>
      <c r="J104" s="190"/>
      <c r="K104" s="166"/>
      <c r="L104" s="167"/>
    </row>
    <row r="105" spans="1:12" ht="15" hidden="1" customHeight="1" x14ac:dyDescent="0.3">
      <c r="A105" s="182"/>
      <c r="B105" s="183"/>
      <c r="C105" s="184"/>
      <c r="D105" s="184"/>
      <c r="E105" s="184"/>
      <c r="F105" s="190"/>
      <c r="G105" s="190"/>
      <c r="H105" s="190"/>
      <c r="I105" s="190"/>
      <c r="J105" s="190"/>
      <c r="K105" s="166"/>
      <c r="L105" s="167"/>
    </row>
    <row r="106" spans="1:12" ht="15" hidden="1" customHeight="1" x14ac:dyDescent="0.3">
      <c r="A106" s="182"/>
      <c r="B106" s="183"/>
      <c r="C106" s="184"/>
      <c r="D106" s="184"/>
      <c r="E106" s="184"/>
      <c r="F106" s="190"/>
      <c r="G106" s="190"/>
      <c r="H106" s="190"/>
      <c r="I106" s="190"/>
      <c r="J106" s="190"/>
      <c r="K106" s="166"/>
      <c r="L106" s="167"/>
    </row>
    <row r="107" spans="1:12" ht="15" hidden="1" customHeight="1" x14ac:dyDescent="0.3">
      <c r="A107" s="182"/>
      <c r="B107" s="183"/>
      <c r="C107" s="184"/>
      <c r="D107" s="184"/>
      <c r="E107" s="184"/>
      <c r="F107" s="166"/>
      <c r="G107" s="166"/>
      <c r="H107" s="166"/>
      <c r="I107" s="166"/>
      <c r="J107" s="166"/>
      <c r="K107" s="166"/>
      <c r="L107" s="167"/>
    </row>
    <row r="108" spans="1:12" ht="15" hidden="1" customHeight="1" x14ac:dyDescent="0.3">
      <c r="A108" s="182"/>
      <c r="B108" s="183"/>
      <c r="C108" s="184"/>
      <c r="D108" s="184"/>
      <c r="E108" s="184"/>
      <c r="F108" s="190"/>
      <c r="G108" s="190"/>
      <c r="H108" s="190"/>
      <c r="I108" s="190"/>
      <c r="J108" s="190"/>
      <c r="K108" s="166"/>
      <c r="L108" s="167"/>
    </row>
    <row r="109" spans="1:12" ht="15" hidden="1" customHeight="1" x14ac:dyDescent="0.3">
      <c r="A109" s="182"/>
      <c r="B109" s="183"/>
      <c r="C109" s="184"/>
      <c r="D109" s="184"/>
      <c r="E109" s="184"/>
      <c r="F109" s="190"/>
      <c r="G109" s="190"/>
      <c r="H109" s="190"/>
      <c r="I109" s="190"/>
      <c r="J109" s="190"/>
      <c r="K109" s="166"/>
      <c r="L109" s="167"/>
    </row>
    <row r="110" spans="1:12" ht="15" hidden="1" customHeight="1" x14ac:dyDescent="0.3">
      <c r="A110" s="182"/>
      <c r="B110" s="183"/>
      <c r="C110" s="184"/>
      <c r="D110" s="184"/>
      <c r="E110" s="184"/>
      <c r="F110" s="190"/>
      <c r="G110" s="190"/>
      <c r="H110" s="190"/>
      <c r="I110" s="190"/>
      <c r="J110" s="190"/>
      <c r="K110" s="166"/>
      <c r="L110" s="167"/>
    </row>
    <row r="111" spans="1:12" ht="15" hidden="1" customHeight="1" x14ac:dyDescent="0.3">
      <c r="A111" s="182"/>
      <c r="B111" s="183"/>
      <c r="C111" s="184"/>
      <c r="D111" s="184"/>
      <c r="E111" s="184"/>
      <c r="F111" s="190"/>
      <c r="G111" s="190"/>
      <c r="H111" s="190"/>
      <c r="I111" s="190"/>
      <c r="J111" s="190"/>
      <c r="K111" s="166"/>
      <c r="L111" s="167"/>
    </row>
    <row r="112" spans="1:12" ht="15" hidden="1" customHeight="1" x14ac:dyDescent="0.3">
      <c r="A112" s="182"/>
      <c r="B112" s="183"/>
      <c r="C112" s="184"/>
      <c r="D112" s="184"/>
      <c r="E112" s="184"/>
      <c r="F112" s="166"/>
      <c r="G112" s="166"/>
      <c r="H112" s="166"/>
      <c r="I112" s="166"/>
      <c r="J112" s="166"/>
      <c r="K112" s="166"/>
      <c r="L112" s="167"/>
    </row>
    <row r="113" spans="1:12" ht="15.6" x14ac:dyDescent="0.3">
      <c r="A113" s="271"/>
      <c r="B113" s="272"/>
      <c r="C113" s="273"/>
      <c r="D113" s="72"/>
      <c r="E113" s="258">
        <v>226</v>
      </c>
      <c r="F113" s="258"/>
      <c r="G113" s="258"/>
      <c r="H113" s="258"/>
      <c r="I113" s="258"/>
      <c r="J113" s="258"/>
      <c r="K113" s="274"/>
      <c r="L113" s="274"/>
    </row>
    <row r="114" spans="1:12" ht="15.6" x14ac:dyDescent="0.2">
      <c r="A114" s="196" t="s">
        <v>11</v>
      </c>
      <c r="B114" s="197"/>
      <c r="C114" s="197"/>
      <c r="D114" s="197"/>
      <c r="E114" s="265" t="s">
        <v>2</v>
      </c>
      <c r="F114" s="265"/>
      <c r="G114" s="265" t="s">
        <v>58</v>
      </c>
      <c r="H114" s="265"/>
      <c r="I114" s="265" t="s">
        <v>3</v>
      </c>
      <c r="J114" s="265"/>
      <c r="K114" s="265" t="s">
        <v>1</v>
      </c>
      <c r="L114" s="266"/>
    </row>
    <row r="115" spans="1:12" ht="15.6" x14ac:dyDescent="0.3">
      <c r="A115" s="276" t="s">
        <v>4</v>
      </c>
      <c r="B115" s="277"/>
      <c r="C115" s="277"/>
      <c r="D115" s="278"/>
      <c r="E115" s="267">
        <v>808023</v>
      </c>
      <c r="F115" s="267"/>
      <c r="G115" s="267"/>
      <c r="H115" s="267"/>
      <c r="I115" s="261"/>
      <c r="J115" s="261"/>
      <c r="K115" s="261"/>
      <c r="L115" s="261"/>
    </row>
    <row r="116" spans="1:12" ht="15.6" x14ac:dyDescent="0.3">
      <c r="A116" s="279" t="s">
        <v>15</v>
      </c>
      <c r="B116" s="280"/>
      <c r="C116" s="280"/>
      <c r="D116" s="281"/>
      <c r="E116" s="267">
        <v>10490352</v>
      </c>
      <c r="F116" s="267"/>
      <c r="G116" s="267"/>
      <c r="H116" s="267"/>
      <c r="I116" s="275"/>
      <c r="J116" s="275"/>
      <c r="K116" s="275"/>
      <c r="L116" s="275"/>
    </row>
    <row r="117" spans="1:12" ht="15.6" x14ac:dyDescent="0.3">
      <c r="A117" s="200"/>
      <c r="B117" s="200"/>
      <c r="C117" s="200"/>
      <c r="D117" s="200"/>
      <c r="E117" s="201"/>
      <c r="F117" s="201"/>
      <c r="G117" s="201"/>
      <c r="H117" s="201"/>
      <c r="I117" s="202"/>
      <c r="J117" s="202"/>
      <c r="K117" s="202"/>
      <c r="L117" s="202"/>
    </row>
    <row r="118" spans="1:12" ht="15.75" customHeight="1" x14ac:dyDescent="0.3">
      <c r="A118" s="31" t="s">
        <v>52</v>
      </c>
      <c r="B118" s="31"/>
      <c r="C118" s="31"/>
      <c r="D118" s="31"/>
      <c r="E118" s="31"/>
      <c r="F118" s="257" t="s">
        <v>53</v>
      </c>
      <c r="G118" s="257"/>
      <c r="H118" s="257"/>
      <c r="I118" s="257"/>
      <c r="J118" s="257"/>
      <c r="K118" s="257"/>
      <c r="L118" s="257"/>
    </row>
    <row r="129" spans="1:12" ht="15" customHeight="1" x14ac:dyDescent="0.2"/>
    <row r="130" spans="1:12" ht="5.25" customHeight="1" x14ac:dyDescent="0.2"/>
    <row r="131" spans="1:12" ht="20.25" customHeight="1" x14ac:dyDescent="0.2"/>
    <row r="132" spans="1:12" ht="20.100000000000001" customHeight="1" x14ac:dyDescent="0.2"/>
    <row r="133" spans="1:12" ht="20.100000000000001" customHeight="1" x14ac:dyDescent="0.2"/>
    <row r="134" spans="1:12" ht="20.100000000000001" customHeight="1" x14ac:dyDescent="0.2"/>
    <row r="135" spans="1:12" ht="20.100000000000001" customHeight="1" x14ac:dyDescent="0.2"/>
    <row r="136" spans="1:12" ht="20.100000000000001" customHeight="1" x14ac:dyDescent="0.2"/>
    <row r="137" spans="1:12" ht="20.100000000000001" customHeight="1" x14ac:dyDescent="0.2"/>
    <row r="138" spans="1:12" ht="20.100000000000001" customHeight="1" x14ac:dyDescent="0.2"/>
    <row r="139" spans="1:12" ht="20.100000000000001" customHeight="1" x14ac:dyDescent="0.2"/>
    <row r="141" spans="1:12" ht="15.6" x14ac:dyDescent="0.2">
      <c r="A141" s="256"/>
      <c r="B141" s="256"/>
      <c r="C141" s="256"/>
      <c r="D141" s="256"/>
      <c r="E141" s="256"/>
      <c r="F141" s="256"/>
      <c r="G141" s="256"/>
      <c r="H141" s="256"/>
      <c r="I141" s="256"/>
      <c r="J141" s="256"/>
      <c r="K141" s="256"/>
      <c r="L141" s="256"/>
    </row>
    <row r="142" spans="1:12" ht="15.6" x14ac:dyDescent="0.3">
      <c r="A142" s="42"/>
      <c r="B142" s="43"/>
      <c r="C142" s="43"/>
      <c r="D142" s="43"/>
      <c r="E142" s="43"/>
      <c r="F142" s="43"/>
      <c r="G142" s="44"/>
      <c r="H142" s="43"/>
      <c r="I142" s="43"/>
      <c r="J142" s="43"/>
      <c r="K142" s="43"/>
      <c r="L142" s="43"/>
    </row>
    <row r="143" spans="1:12" ht="15.6" x14ac:dyDescent="0.3">
      <c r="A143" s="42"/>
      <c r="B143" s="43"/>
      <c r="C143" s="43"/>
      <c r="D143" s="43"/>
      <c r="E143" s="43"/>
      <c r="F143" s="43"/>
      <c r="G143" s="44"/>
      <c r="H143" s="43"/>
      <c r="I143" s="43"/>
      <c r="J143" s="43"/>
      <c r="K143" s="43"/>
      <c r="L143" s="43"/>
    </row>
    <row r="144" spans="1:12" s="32" customFormat="1" ht="24.75" customHeight="1" x14ac:dyDescent="0.2">
      <c r="A144" s="255"/>
      <c r="B144" s="255"/>
      <c r="C144" s="255"/>
      <c r="D144" s="255"/>
      <c r="E144" s="255"/>
      <c r="F144" s="255"/>
      <c r="G144" s="255"/>
      <c r="H144" s="255"/>
      <c r="I144" s="255"/>
      <c r="J144" s="255"/>
      <c r="K144" s="255"/>
      <c r="L144" s="255"/>
    </row>
    <row r="145" ht="15" customHeight="1" x14ac:dyDescent="0.2"/>
    <row r="146" ht="15" customHeight="1" x14ac:dyDescent="0.2"/>
    <row r="147" ht="15" customHeight="1" x14ac:dyDescent="0.2"/>
    <row r="148" ht="15" customHeight="1" x14ac:dyDescent="0.2"/>
  </sheetData>
  <mergeCells count="152">
    <mergeCell ref="J48:K48"/>
    <mergeCell ref="A49:C49"/>
    <mergeCell ref="J49:K49"/>
    <mergeCell ref="H113:J113"/>
    <mergeCell ref="K113:L113"/>
    <mergeCell ref="J63:K63"/>
    <mergeCell ref="A64:C64"/>
    <mergeCell ref="J64:K64"/>
    <mergeCell ref="I114:J114"/>
    <mergeCell ref="A70:C70"/>
    <mergeCell ref="A113:C113"/>
    <mergeCell ref="E113:G113"/>
    <mergeCell ref="J58:K58"/>
    <mergeCell ref="A59:L59"/>
    <mergeCell ref="G115:H115"/>
    <mergeCell ref="A54:C54"/>
    <mergeCell ref="J54:K54"/>
    <mergeCell ref="E115:F115"/>
    <mergeCell ref="K116:L116"/>
    <mergeCell ref="I116:J116"/>
    <mergeCell ref="K66:L66"/>
    <mergeCell ref="A63:C63"/>
    <mergeCell ref="J42:K42"/>
    <mergeCell ref="A43:C43"/>
    <mergeCell ref="J43:K43"/>
    <mergeCell ref="A44:C44"/>
    <mergeCell ref="E69:G69"/>
    <mergeCell ref="H69:J69"/>
    <mergeCell ref="K69:L69"/>
    <mergeCell ref="K67:L67"/>
    <mergeCell ref="A51:C52"/>
    <mergeCell ref="D51:D52"/>
    <mergeCell ref="E51:E52"/>
    <mergeCell ref="F51:L51"/>
    <mergeCell ref="J52:K52"/>
    <mergeCell ref="A50:L50"/>
    <mergeCell ref="A115:D115"/>
    <mergeCell ref="A116:D116"/>
    <mergeCell ref="G116:H116"/>
    <mergeCell ref="H66:J66"/>
    <mergeCell ref="H70:J70"/>
    <mergeCell ref="A69:C69"/>
    <mergeCell ref="A56:C57"/>
    <mergeCell ref="D56:D57"/>
    <mergeCell ref="J57:K57"/>
    <mergeCell ref="A40:C41"/>
    <mergeCell ref="D40:D41"/>
    <mergeCell ref="E40:E41"/>
    <mergeCell ref="F40:L40"/>
    <mergeCell ref="J41:K41"/>
    <mergeCell ref="E67:G67"/>
    <mergeCell ref="H67:J67"/>
    <mergeCell ref="J53:K53"/>
    <mergeCell ref="A55:L55"/>
    <mergeCell ref="E56:E57"/>
    <mergeCell ref="F56:L56"/>
    <mergeCell ref="E66:G66"/>
    <mergeCell ref="A48:C48"/>
    <mergeCell ref="A42:C42"/>
    <mergeCell ref="K68:L68"/>
    <mergeCell ref="K70:L70"/>
    <mergeCell ref="E114:F114"/>
    <mergeCell ref="A144:L144"/>
    <mergeCell ref="A141:L141"/>
    <mergeCell ref="F118:L118"/>
    <mergeCell ref="E70:G70"/>
    <mergeCell ref="K65:L65"/>
    <mergeCell ref="I115:J115"/>
    <mergeCell ref="E68:G68"/>
    <mergeCell ref="H68:J68"/>
    <mergeCell ref="J44:K44"/>
    <mergeCell ref="A60:L60"/>
    <mergeCell ref="A61:C62"/>
    <mergeCell ref="D61:D62"/>
    <mergeCell ref="E61:E62"/>
    <mergeCell ref="F61:L61"/>
    <mergeCell ref="J62:K62"/>
    <mergeCell ref="G114:H114"/>
    <mergeCell ref="K114:L114"/>
    <mergeCell ref="K115:L115"/>
    <mergeCell ref="J47:K47"/>
    <mergeCell ref="E116:F116"/>
    <mergeCell ref="A58:C58"/>
    <mergeCell ref="A53:C53"/>
    <mergeCell ref="E65:G65"/>
    <mergeCell ref="H65:J65"/>
    <mergeCell ref="D14:D15"/>
    <mergeCell ref="A9:L9"/>
    <mergeCell ref="A36:C36"/>
    <mergeCell ref="A39:L39"/>
    <mergeCell ref="A18:L18"/>
    <mergeCell ref="A19:C20"/>
    <mergeCell ref="D19:D20"/>
    <mergeCell ref="E19:E20"/>
    <mergeCell ref="F19:L19"/>
    <mergeCell ref="J20:K20"/>
    <mergeCell ref="A21:C21"/>
    <mergeCell ref="A22:L22"/>
    <mergeCell ref="A23:C24"/>
    <mergeCell ref="D23:D24"/>
    <mergeCell ref="E23:E24"/>
    <mergeCell ref="F23:L23"/>
    <mergeCell ref="J24:K24"/>
    <mergeCell ref="A32:C32"/>
    <mergeCell ref="A14:C15"/>
    <mergeCell ref="A28:C29"/>
    <mergeCell ref="J16:K16"/>
    <mergeCell ref="J36:K36"/>
    <mergeCell ref="J32:K32"/>
    <mergeCell ref="A45:L45"/>
    <mergeCell ref="A46:C47"/>
    <mergeCell ref="D46:D47"/>
    <mergeCell ref="E46:E47"/>
    <mergeCell ref="F46:L46"/>
    <mergeCell ref="E34:E35"/>
    <mergeCell ref="A16:C16"/>
    <mergeCell ref="F34:L34"/>
    <mergeCell ref="J35:K35"/>
    <mergeCell ref="J17:K17"/>
    <mergeCell ref="A38:L38"/>
    <mergeCell ref="A37:C37"/>
    <mergeCell ref="J37:K37"/>
    <mergeCell ref="A30:C30"/>
    <mergeCell ref="A31:C31"/>
    <mergeCell ref="A33:L33"/>
    <mergeCell ref="A34:C35"/>
    <mergeCell ref="D34:D35"/>
    <mergeCell ref="J31:K31"/>
    <mergeCell ref="A1:L1"/>
    <mergeCell ref="A11:L11"/>
    <mergeCell ref="A12:L12"/>
    <mergeCell ref="A2:L2"/>
    <mergeCell ref="A8:L8"/>
    <mergeCell ref="E10:F10"/>
    <mergeCell ref="G10:H10"/>
    <mergeCell ref="J30:K30"/>
    <mergeCell ref="D28:D29"/>
    <mergeCell ref="E28:E29"/>
    <mergeCell ref="F28:L28"/>
    <mergeCell ref="J29:K29"/>
    <mergeCell ref="A13:L13"/>
    <mergeCell ref="F14:L14"/>
    <mergeCell ref="J15:K15"/>
    <mergeCell ref="J10:K10"/>
    <mergeCell ref="A27:L27"/>
    <mergeCell ref="A25:C25"/>
    <mergeCell ref="J25:K25"/>
    <mergeCell ref="A26:C26"/>
    <mergeCell ref="E14:E15"/>
    <mergeCell ref="J21:K21"/>
    <mergeCell ref="J26:K26"/>
    <mergeCell ref="A17:C17"/>
  </mergeCells>
  <phoneticPr fontId="44" type="noConversion"/>
  <conditionalFormatting sqref="L15">
    <cfRule type="iconSet" priority="34">
      <iconSet iconSet="3Arrows">
        <cfvo type="percent" val="0"/>
        <cfvo type="num" val="0"/>
        <cfvo type="num" val="0" gte="0"/>
      </iconSet>
    </cfRule>
  </conditionalFormatting>
  <conditionalFormatting sqref="L20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L24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L29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L35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L36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L41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L42:L44">
    <cfRule type="iconSet" priority="25">
      <iconSet iconSet="3Arrows">
        <cfvo type="percent" val="0"/>
        <cfvo type="num" val="0"/>
        <cfvo type="num" val="0" gte="0"/>
      </iconSet>
    </cfRule>
  </conditionalFormatting>
  <conditionalFormatting sqref="L47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L49 L32 L37">
    <cfRule type="iconSet" priority="37">
      <iconSet iconSet="3Arrows">
        <cfvo type="percent" val="0"/>
        <cfvo type="num" val="0"/>
        <cfvo type="num" val="0" gte="0"/>
      </iconSet>
    </cfRule>
  </conditionalFormatting>
  <conditionalFormatting sqref="L52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L57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L58 L30:L31 L48 L25:L26 L21 L53:L54 L16:L17">
    <cfRule type="iconSet" priority="127">
      <iconSet iconSet="3Arrows">
        <cfvo type="percent" val="0"/>
        <cfvo type="num" val="0"/>
        <cfvo type="num" val="0" gte="0"/>
      </iconSet>
    </cfRule>
  </conditionalFormatting>
  <conditionalFormatting sqref="L6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L63:L64">
    <cfRule type="iconSet" priority="126">
      <iconSet iconSet="3Arrows">
        <cfvo type="percent" val="0"/>
        <cfvo type="num" val="0"/>
        <cfvo type="num" val="0" gte="0"/>
      </iconSet>
    </cfRule>
  </conditionalFormatting>
  <printOptions horizontalCentered="1"/>
  <pageMargins left="0" right="0" top="0.43307086614173229" bottom="0.19685039370078741" header="0.31496062992125984" footer="0.31496062992125984"/>
  <pageSetup paperSize="9" scale="44" fitToHeight="2" orientation="portrait" r:id="rId1"/>
  <headerFooter>
    <oddHeader xml:space="preserve">&amp;C
</oddHead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61"/>
  <sheetViews>
    <sheetView workbookViewId="0">
      <selection activeCell="U8" sqref="U8"/>
    </sheetView>
  </sheetViews>
  <sheetFormatPr defaultRowHeight="14.4" x14ac:dyDescent="0.3"/>
  <cols>
    <col min="5" max="5" width="12" customWidth="1"/>
    <col min="7" max="7" width="11.5546875" customWidth="1"/>
    <col min="8" max="8" width="10.44140625" customWidth="1"/>
    <col min="9" max="9" width="11" customWidth="1"/>
    <col min="15" max="15" width="20.109375" bestFit="1" customWidth="1"/>
  </cols>
  <sheetData>
    <row r="3" spans="2:4" x14ac:dyDescent="0.3">
      <c r="B3" t="s">
        <v>21</v>
      </c>
    </row>
    <row r="4" spans="2:4" x14ac:dyDescent="0.3">
      <c r="B4" t="s">
        <v>5</v>
      </c>
      <c r="D4" s="11">
        <v>0.4</v>
      </c>
    </row>
    <row r="5" spans="2:4" x14ac:dyDescent="0.3">
      <c r="B5" t="s">
        <v>6</v>
      </c>
      <c r="D5" s="11">
        <v>0.4</v>
      </c>
    </row>
    <row r="6" spans="2:4" x14ac:dyDescent="0.3">
      <c r="B6" t="s">
        <v>7</v>
      </c>
      <c r="D6" s="11">
        <v>0.2</v>
      </c>
    </row>
    <row r="19" spans="2:4" x14ac:dyDescent="0.3">
      <c r="B19" t="s">
        <v>59</v>
      </c>
    </row>
    <row r="20" spans="2:4" x14ac:dyDescent="0.3">
      <c r="B20" s="45" t="s">
        <v>39</v>
      </c>
      <c r="C20" s="45"/>
      <c r="D20" s="46">
        <v>0.2</v>
      </c>
    </row>
    <row r="21" spans="2:4" x14ac:dyDescent="0.3">
      <c r="B21" s="45" t="s">
        <v>40</v>
      </c>
      <c r="C21" s="45"/>
      <c r="D21" s="46">
        <v>0.2</v>
      </c>
    </row>
    <row r="22" spans="2:4" x14ac:dyDescent="0.3">
      <c r="B22" s="45" t="s">
        <v>41</v>
      </c>
      <c r="C22" s="45"/>
      <c r="D22" s="46">
        <v>0.2</v>
      </c>
    </row>
    <row r="23" spans="2:4" x14ac:dyDescent="0.3">
      <c r="B23" s="45" t="s">
        <v>42</v>
      </c>
      <c r="C23" s="45"/>
      <c r="D23" s="46">
        <v>0.2</v>
      </c>
    </row>
    <row r="24" spans="2:4" x14ac:dyDescent="0.3">
      <c r="B24" s="45" t="s">
        <v>43</v>
      </c>
      <c r="C24" s="45"/>
      <c r="D24" s="46">
        <v>0.2</v>
      </c>
    </row>
    <row r="25" spans="2:4" x14ac:dyDescent="0.3">
      <c r="B25" s="45" t="s">
        <v>126</v>
      </c>
      <c r="C25" s="45"/>
      <c r="D25" s="46">
        <v>0.25</v>
      </c>
    </row>
    <row r="26" spans="2:4" x14ac:dyDescent="0.3">
      <c r="B26" s="45" t="s">
        <v>127</v>
      </c>
      <c r="C26" s="45"/>
      <c r="D26" s="46">
        <v>0.25</v>
      </c>
    </row>
    <row r="27" spans="2:4" x14ac:dyDescent="0.3">
      <c r="B27" s="45" t="s">
        <v>128</v>
      </c>
      <c r="C27" s="45"/>
      <c r="D27" s="46">
        <v>0.25</v>
      </c>
    </row>
    <row r="28" spans="2:4" x14ac:dyDescent="0.3">
      <c r="B28" s="45" t="s">
        <v>129</v>
      </c>
      <c r="C28" s="45"/>
      <c r="D28" s="46">
        <v>0.25</v>
      </c>
    </row>
    <row r="29" spans="2:4" x14ac:dyDescent="0.3">
      <c r="B29" s="45" t="s">
        <v>130</v>
      </c>
      <c r="C29" s="45"/>
      <c r="D29" s="46">
        <v>1</v>
      </c>
    </row>
    <row r="30" spans="2:4" x14ac:dyDescent="0.3">
      <c r="B30" s="45"/>
      <c r="C30" s="45"/>
      <c r="D30" s="46"/>
    </row>
    <row r="31" spans="2:4" x14ac:dyDescent="0.3">
      <c r="B31" s="45"/>
      <c r="C31" s="45"/>
      <c r="D31" s="46"/>
    </row>
    <row r="32" spans="2:4" x14ac:dyDescent="0.3">
      <c r="C32" s="64"/>
      <c r="D32" s="65"/>
    </row>
    <row r="33" spans="2:17" x14ac:dyDescent="0.3">
      <c r="D33" s="66"/>
    </row>
    <row r="34" spans="2:17" x14ac:dyDescent="0.3">
      <c r="D34" s="66"/>
    </row>
    <row r="35" spans="2:17" x14ac:dyDescent="0.3">
      <c r="D35" s="66"/>
    </row>
    <row r="36" spans="2:17" x14ac:dyDescent="0.3">
      <c r="D36" s="66"/>
    </row>
    <row r="37" spans="2:17" x14ac:dyDescent="0.3">
      <c r="D37" s="66"/>
    </row>
    <row r="38" spans="2:17" x14ac:dyDescent="0.3">
      <c r="D38" s="66"/>
    </row>
    <row r="40" spans="2:17" ht="79.2" x14ac:dyDescent="0.3">
      <c r="B40" s="47"/>
      <c r="C40" s="47"/>
      <c r="D40" s="48" t="s">
        <v>22</v>
      </c>
      <c r="E40" s="48" t="s">
        <v>23</v>
      </c>
      <c r="F40" s="49" t="s">
        <v>24</v>
      </c>
      <c r="G40" s="48" t="s">
        <v>60</v>
      </c>
      <c r="H40" s="48" t="s">
        <v>61</v>
      </c>
    </row>
    <row r="41" spans="2:17" x14ac:dyDescent="0.3">
      <c r="B41" s="12" t="s">
        <v>5</v>
      </c>
      <c r="C41" s="12"/>
      <c r="D41" s="63">
        <v>0.4</v>
      </c>
      <c r="E41" s="13"/>
      <c r="F41" s="14"/>
      <c r="G41" s="45"/>
    </row>
    <row r="42" spans="2:17" x14ac:dyDescent="0.3">
      <c r="B42" t="s">
        <v>25</v>
      </c>
      <c r="D42" s="13"/>
      <c r="E42" s="63">
        <v>0.7</v>
      </c>
      <c r="F42" s="50">
        <v>0.28000000000000003</v>
      </c>
      <c r="G42" s="45"/>
      <c r="O42" t="s">
        <v>45</v>
      </c>
      <c r="P42" s="54">
        <f>J46+100</f>
        <v>120.74799999999999</v>
      </c>
      <c r="Q42" s="11">
        <v>1.21</v>
      </c>
    </row>
    <row r="43" spans="2:17" x14ac:dyDescent="0.3">
      <c r="D43" s="13"/>
      <c r="E43" s="13"/>
      <c r="F43" s="14"/>
      <c r="G43" s="51">
        <v>0.112</v>
      </c>
      <c r="H43">
        <v>120</v>
      </c>
      <c r="I43">
        <f>0.28*40%</f>
        <v>0.11200000000000002</v>
      </c>
      <c r="J43">
        <f>G43*H43</f>
        <v>13.44</v>
      </c>
      <c r="O43" t="s">
        <v>46</v>
      </c>
      <c r="P43" s="54">
        <f>J48+100</f>
        <v>100</v>
      </c>
      <c r="Q43" s="11">
        <v>1</v>
      </c>
    </row>
    <row r="44" spans="2:17" x14ac:dyDescent="0.3">
      <c r="D44" s="13"/>
      <c r="E44" s="13"/>
      <c r="F44" s="14"/>
      <c r="G44" s="51">
        <v>8.4000000000000005E-2</v>
      </c>
      <c r="H44">
        <v>120</v>
      </c>
      <c r="I44">
        <f>0.28*30%</f>
        <v>8.4000000000000005E-2</v>
      </c>
      <c r="J44">
        <f t="shared" ref="J44:J45" si="0">G44*H44</f>
        <v>10.08</v>
      </c>
      <c r="O44" t="s">
        <v>47</v>
      </c>
      <c r="P44" s="54">
        <f>J52+100</f>
        <v>138.69999999999999</v>
      </c>
      <c r="Q44" s="11">
        <v>1.39</v>
      </c>
    </row>
    <row r="45" spans="2:17" x14ac:dyDescent="0.3">
      <c r="D45" s="13"/>
      <c r="E45" s="13"/>
      <c r="F45" s="14"/>
      <c r="G45" s="51">
        <v>8.4000000000000005E-2</v>
      </c>
      <c r="H45">
        <v>-33</v>
      </c>
      <c r="I45">
        <f>0.28*30%</f>
        <v>8.4000000000000005E-2</v>
      </c>
      <c r="J45">
        <f t="shared" si="0"/>
        <v>-2.7720000000000002</v>
      </c>
      <c r="O45" t="s">
        <v>48</v>
      </c>
      <c r="P45" s="54">
        <f>J55+100</f>
        <v>118.6</v>
      </c>
      <c r="Q45" s="11">
        <v>1.19</v>
      </c>
    </row>
    <row r="46" spans="2:17" x14ac:dyDescent="0.3">
      <c r="B46" t="s">
        <v>26</v>
      </c>
      <c r="D46" s="13"/>
      <c r="E46" s="63">
        <v>0.3</v>
      </c>
      <c r="F46" s="50">
        <v>0.12</v>
      </c>
      <c r="G46" s="45"/>
      <c r="I46" s="52" t="s">
        <v>62</v>
      </c>
      <c r="J46" s="53">
        <f>SUM(J43:J45)</f>
        <v>20.747999999999998</v>
      </c>
      <c r="O46" t="s">
        <v>49</v>
      </c>
      <c r="P46" s="54">
        <f>J59+100</f>
        <v>109.97499999999999</v>
      </c>
      <c r="Q46" s="11">
        <v>1.1000000000000001</v>
      </c>
    </row>
    <row r="47" spans="2:17" x14ac:dyDescent="0.3">
      <c r="D47" s="13"/>
      <c r="E47" s="13"/>
      <c r="F47" s="14"/>
      <c r="G47" s="51">
        <v>0.12</v>
      </c>
      <c r="H47">
        <v>100</v>
      </c>
      <c r="J47">
        <v>0</v>
      </c>
      <c r="L47">
        <f>E42*J46</f>
        <v>14.523599999999997</v>
      </c>
      <c r="O47" t="s">
        <v>66</v>
      </c>
      <c r="P47" s="54">
        <f>L49+100</f>
        <v>114.5236</v>
      </c>
      <c r="Q47" s="11">
        <v>1.18</v>
      </c>
    </row>
    <row r="48" spans="2:17" x14ac:dyDescent="0.3">
      <c r="B48" s="12" t="s">
        <v>6</v>
      </c>
      <c r="C48" s="12"/>
      <c r="D48" s="63">
        <v>0.4</v>
      </c>
      <c r="E48" s="13"/>
      <c r="F48" s="14"/>
      <c r="G48" s="45"/>
      <c r="I48" s="52" t="s">
        <v>63</v>
      </c>
      <c r="J48" s="53">
        <f>SUM(J47)</f>
        <v>0</v>
      </c>
      <c r="L48">
        <f>E46*J48</f>
        <v>0</v>
      </c>
      <c r="O48" t="s">
        <v>68</v>
      </c>
      <c r="P48" s="54">
        <f>L53+100</f>
        <v>138.69999999999999</v>
      </c>
      <c r="Q48" s="11">
        <v>1.39</v>
      </c>
    </row>
    <row r="49" spans="2:17" x14ac:dyDescent="0.3">
      <c r="B49" s="15" t="s">
        <v>64</v>
      </c>
      <c r="C49" s="15"/>
      <c r="D49" s="13"/>
      <c r="E49" s="63">
        <v>1</v>
      </c>
      <c r="F49" s="50">
        <v>0.3</v>
      </c>
      <c r="G49" s="45"/>
      <c r="K49" s="55" t="s">
        <v>65</v>
      </c>
      <c r="L49" s="56">
        <f>SUM(L47:L48)</f>
        <v>14.523599999999997</v>
      </c>
      <c r="O49" t="s">
        <v>71</v>
      </c>
      <c r="P49" s="54">
        <f>L60+100</f>
        <v>114.28749999999999</v>
      </c>
      <c r="Q49" s="11">
        <v>1.1399999999999999</v>
      </c>
    </row>
    <row r="50" spans="2:17" x14ac:dyDescent="0.3">
      <c r="B50" s="15"/>
      <c r="C50" s="15"/>
      <c r="D50" s="13"/>
      <c r="E50" s="13"/>
      <c r="F50" s="14"/>
      <c r="G50" s="53">
        <v>0.15</v>
      </c>
      <c r="H50">
        <v>139</v>
      </c>
      <c r="I50">
        <f>0.15*50%</f>
        <v>7.4999999999999997E-2</v>
      </c>
      <c r="J50">
        <f>G50*H50</f>
        <v>20.849999999999998</v>
      </c>
    </row>
    <row r="51" spans="2:17" x14ac:dyDescent="0.3">
      <c r="B51" s="15"/>
      <c r="C51" s="15"/>
      <c r="D51" s="13"/>
      <c r="E51" s="13"/>
      <c r="F51" s="14"/>
      <c r="G51" s="53">
        <v>0.15</v>
      </c>
      <c r="H51">
        <v>119</v>
      </c>
      <c r="I51">
        <f>0.15*50%</f>
        <v>7.4999999999999997E-2</v>
      </c>
      <c r="J51">
        <f>G51*H51</f>
        <v>17.849999999999998</v>
      </c>
    </row>
    <row r="52" spans="2:17" x14ac:dyDescent="0.3">
      <c r="B52" s="12" t="s">
        <v>7</v>
      </c>
      <c r="C52" s="12"/>
      <c r="D52" s="63">
        <v>0.2</v>
      </c>
      <c r="E52" s="13"/>
      <c r="F52" s="14"/>
      <c r="G52" s="45"/>
      <c r="I52" s="52" t="s">
        <v>67</v>
      </c>
      <c r="J52" s="53">
        <f>SUM(J50:J51)</f>
        <v>38.699999999999996</v>
      </c>
      <c r="L52">
        <f>E49*J52</f>
        <v>38.699999999999996</v>
      </c>
    </row>
    <row r="53" spans="2:17" x14ac:dyDescent="0.3">
      <c r="B53" s="15" t="s">
        <v>69</v>
      </c>
      <c r="C53" s="12"/>
      <c r="D53" s="13"/>
      <c r="E53" s="63">
        <v>0.5</v>
      </c>
      <c r="F53" s="50">
        <v>0.15</v>
      </c>
      <c r="G53" s="45"/>
      <c r="K53" s="55" t="s">
        <v>70</v>
      </c>
      <c r="L53" s="56">
        <f>SUM(L52)</f>
        <v>38.699999999999996</v>
      </c>
    </row>
    <row r="54" spans="2:17" x14ac:dyDescent="0.3">
      <c r="B54" s="15"/>
      <c r="C54" s="12"/>
      <c r="D54" s="13"/>
      <c r="E54" s="13"/>
      <c r="F54" s="14"/>
      <c r="G54" s="53">
        <v>0.15</v>
      </c>
      <c r="H54">
        <v>124</v>
      </c>
      <c r="I54">
        <f>0.15*100%</f>
        <v>0.15</v>
      </c>
      <c r="J54">
        <f>G54*H54</f>
        <v>18.599999999999998</v>
      </c>
    </row>
    <row r="55" spans="2:17" x14ac:dyDescent="0.3">
      <c r="B55" s="15" t="s">
        <v>72</v>
      </c>
      <c r="C55" s="15"/>
      <c r="D55" s="13"/>
      <c r="E55" s="63">
        <v>0.5</v>
      </c>
      <c r="F55" s="57">
        <v>0.15</v>
      </c>
      <c r="G55" s="45"/>
      <c r="I55" s="52" t="s">
        <v>73</v>
      </c>
      <c r="J55" s="53">
        <f>SUM(J54)</f>
        <v>18.599999999999998</v>
      </c>
    </row>
    <row r="56" spans="2:17" x14ac:dyDescent="0.3">
      <c r="B56" s="15"/>
      <c r="C56" s="15"/>
      <c r="D56" s="13"/>
      <c r="E56" s="13"/>
      <c r="F56" s="62"/>
      <c r="G56" s="53">
        <v>3.7499999999999999E-2</v>
      </c>
      <c r="H56">
        <v>100</v>
      </c>
      <c r="I56">
        <f>0.15*25%</f>
        <v>3.7499999999999999E-2</v>
      </c>
      <c r="J56">
        <f>G56*H56</f>
        <v>3.75</v>
      </c>
    </row>
    <row r="57" spans="2:17" x14ac:dyDescent="0.3">
      <c r="B57" s="15"/>
      <c r="C57" s="15"/>
      <c r="D57" s="13"/>
      <c r="E57" s="13"/>
      <c r="F57" s="62"/>
      <c r="G57" s="53">
        <v>7.4999999999999997E-2</v>
      </c>
      <c r="H57">
        <v>133</v>
      </c>
      <c r="I57">
        <f>0.15*50%</f>
        <v>7.4999999999999997E-2</v>
      </c>
      <c r="J57">
        <f t="shared" ref="J57:J58" si="1">G57*H57</f>
        <v>9.9749999999999996</v>
      </c>
    </row>
    <row r="58" spans="2:17" x14ac:dyDescent="0.3">
      <c r="B58" s="15"/>
      <c r="C58" s="15"/>
      <c r="D58" s="13"/>
      <c r="E58" s="13"/>
      <c r="F58" s="62"/>
      <c r="G58" s="53">
        <v>3.7499999999999999E-2</v>
      </c>
      <c r="H58">
        <v>-100</v>
      </c>
      <c r="I58">
        <f>0.15*25%</f>
        <v>3.7499999999999999E-2</v>
      </c>
      <c r="J58">
        <f t="shared" si="1"/>
        <v>-3.75</v>
      </c>
      <c r="L58">
        <f>E53*J55</f>
        <v>9.2999999999999989</v>
      </c>
    </row>
    <row r="59" spans="2:17" x14ac:dyDescent="0.3">
      <c r="B59" s="58" t="s">
        <v>27</v>
      </c>
      <c r="C59" s="58"/>
      <c r="D59" s="59">
        <f>+D41+D48+D52</f>
        <v>1</v>
      </c>
      <c r="E59" s="59">
        <f>SUM(E42+E46+E49+E53+E55)/3</f>
        <v>1</v>
      </c>
      <c r="F59" s="60">
        <f>+SUM(F42:F55)</f>
        <v>1</v>
      </c>
      <c r="G59" s="45">
        <f>SUM(G42:G58)</f>
        <v>1</v>
      </c>
      <c r="I59" s="52" t="s">
        <v>74</v>
      </c>
      <c r="J59" s="53">
        <f>SUM(J56:J58)</f>
        <v>9.9749999999999996</v>
      </c>
      <c r="L59">
        <f>E55*J59</f>
        <v>4.9874999999999998</v>
      </c>
    </row>
    <row r="60" spans="2:17" x14ac:dyDescent="0.3">
      <c r="K60" s="55" t="s">
        <v>75</v>
      </c>
      <c r="L60" s="56">
        <f>SUM(L58:L59)</f>
        <v>14.287499999999998</v>
      </c>
    </row>
    <row r="61" spans="2:17" x14ac:dyDescent="0.3">
      <c r="I61" s="61"/>
    </row>
  </sheetData>
  <phoneticPr fontId="44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QUAR - DRCPL 2026</vt:lpstr>
      <vt:lpstr>Cálculos</vt:lpstr>
      <vt:lpstr>'QUAR - DRCPL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cristinaribeiro</dc:creator>
  <cp:lastModifiedBy>Fátima GR. Pimentel</cp:lastModifiedBy>
  <cp:lastPrinted>2013-02-14T12:35:37Z</cp:lastPrinted>
  <dcterms:created xsi:type="dcterms:W3CDTF">2007-11-10T15:57:04Z</dcterms:created>
  <dcterms:modified xsi:type="dcterms:W3CDTF">2026-03-30T11:51:43Z</dcterms:modified>
</cp:coreProperties>
</file>